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42" activeTab="0"/>
  </bookViews>
  <sheets>
    <sheet name="第１表" sheetId="1" r:id="rId1"/>
    <sheet name="第２表" sheetId="2" r:id="rId2"/>
    <sheet name="第３表" sheetId="3" r:id="rId3"/>
    <sheet name="第４,５表" sheetId="4" r:id="rId4"/>
    <sheet name="第６表" sheetId="5" r:id="rId5"/>
    <sheet name="第７表" sheetId="6" r:id="rId6"/>
  </sheets>
  <definedNames>
    <definedName name="_xlfn.IFERROR" hidden="1">#NAME?</definedName>
    <definedName name="_xlnm.Print_Area" localSheetId="0">'第１表'!$A$1:$S$44</definedName>
    <definedName name="_xlnm.Print_Area" localSheetId="1">'第２表'!$A$1:$V$43</definedName>
    <definedName name="_xlnm.Print_Area" localSheetId="2">'第３表'!$A$1:$CA$43</definedName>
    <definedName name="_xlnm.Print_Area" localSheetId="3">'第４,５表'!$A$1:$K$43</definedName>
    <definedName name="_xlnm.Print_Titles" localSheetId="1">'第２表'!$A:$A</definedName>
    <definedName name="_xlnm.Print_Titles" localSheetId="2">'第３表'!$A:$A</definedName>
    <definedName name="_xlnm.Print_Titles" localSheetId="3">'第４,５表'!$A:$A</definedName>
    <definedName name="_xlnm.Print_Titles" localSheetId="4">'第６表'!$A:$A</definedName>
    <definedName name="_xlnm.Print_Titles" localSheetId="5">'第７表'!$A:$A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J3" authorId="0">
      <text>
        <r>
          <rPr>
            <sz val="18"/>
            <rFont val="ＭＳ Ｐゴシック"/>
            <family val="3"/>
          </rPr>
          <t>H27作成資料では日本人と外国人を分けていたが、H28作成資料からは日本人と外国人の合計を記載する。</t>
        </r>
      </text>
    </comment>
  </commentList>
</comments>
</file>

<file path=xl/comments2.xml><?xml version="1.0" encoding="utf-8"?>
<comments xmlns="http://schemas.openxmlformats.org/spreadsheetml/2006/main">
  <authors>
    <author>鹿糠沙智</author>
  </authors>
  <commentList>
    <comment ref="N41" authorId="0">
      <text>
        <r>
          <rPr>
            <sz val="9"/>
            <rFont val="MS P ゴシック"/>
            <family val="3"/>
          </rPr>
          <t>【行政担当へ提出時削除】
R4.1　洋野町角浜漁港が、川尻漁港へ編入し、廃止となった。
これにより、８→７（△１）
（R4年度作成時
８で報告していたが、誤り。）
R4.8　釜石市片岸漁港が、室浜漁港へ編入し、廃止となった。
これにより９→８（△１）
※令和３年度より△２
※令和３年度より県管理分△３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L3" authorId="0">
      <text>
        <r>
          <rPr>
            <sz val="9"/>
            <rFont val="ＭＳ Ｐゴシック"/>
            <family val="3"/>
          </rPr>
          <t>H27作成資料では、第１表の人口を日本人と外国人で分けて記載し、人口一人当たり公園面積も分母を日本人のみとしていたが、H28作成資料からは、分母を日本人と外国人の合計とする。</t>
        </r>
      </text>
    </comment>
  </commentList>
</comments>
</file>

<file path=xl/sharedStrings.xml><?xml version="1.0" encoding="utf-8"?>
<sst xmlns="http://schemas.openxmlformats.org/spreadsheetml/2006/main" count="662" uniqueCount="285">
  <si>
    <t>普及率①＝</t>
  </si>
  <si>
    <t>住民基本台帳登載人口（人）＋外国人登録人口（人）</t>
  </si>
  <si>
    <t>普及率②＝</t>
  </si>
  <si>
    <t>６５歳以上</t>
  </si>
  <si>
    <t>養護老人ホーム</t>
  </si>
  <si>
    <t>特　別　養　護　老　人　ホ　ー　ム</t>
  </si>
  <si>
    <t>市　町　村　立</t>
  </si>
  <si>
    <t>Ａ</t>
  </si>
  <si>
    <t>計画排水区域</t>
  </si>
  <si>
    <t>延面積（㎡）</t>
  </si>
  <si>
    <t>人口（人）</t>
  </si>
  <si>
    <t>市町村名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</si>
  <si>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</si>
  <si>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</si>
  <si>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</si>
  <si>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</si>
  <si>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</si>
  <si>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</si>
  <si>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</si>
  <si>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</si>
  <si>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</si>
  <si>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</si>
  <si>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</si>
  <si>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市計</t>
  </si>
  <si>
    <t>雫石町</t>
  </si>
  <si>
    <t>葛巻町</t>
  </si>
  <si>
    <t>岩手町</t>
  </si>
  <si>
    <t>紫波町</t>
  </si>
  <si>
    <t>矢巾町</t>
  </si>
  <si>
    <t>平泉町</t>
  </si>
  <si>
    <t>住田町</t>
  </si>
  <si>
    <t>大槌町</t>
  </si>
  <si>
    <t>山田町</t>
  </si>
  <si>
    <t>岩泉町</t>
  </si>
  <si>
    <t>軽米町</t>
  </si>
  <si>
    <t>一戸町</t>
  </si>
  <si>
    <t>田野畑村</t>
  </si>
  <si>
    <t>普代村</t>
  </si>
  <si>
    <t>野田村</t>
  </si>
  <si>
    <t>九戸村</t>
  </si>
  <si>
    <t>町村計</t>
  </si>
  <si>
    <t>県計</t>
  </si>
  <si>
    <t>（％）</t>
  </si>
  <si>
    <t>計</t>
  </si>
  <si>
    <t>（人口）</t>
  </si>
  <si>
    <t>箇所数</t>
  </si>
  <si>
    <t>その他の行政機関</t>
  </si>
  <si>
    <t>消防施設</t>
  </si>
  <si>
    <t>その他の施設</t>
  </si>
  <si>
    <t>高等学校</t>
  </si>
  <si>
    <t>公営住宅</t>
  </si>
  <si>
    <t>その他</t>
  </si>
  <si>
    <t>本　庁　舎</t>
  </si>
  <si>
    <t>小　学　校</t>
  </si>
  <si>
    <t>中　学　校</t>
  </si>
  <si>
    <t>公　　園</t>
  </si>
  <si>
    <t>宅　　地</t>
  </si>
  <si>
    <t>田　　畑</t>
  </si>
  <si>
    <t xml:space="preserve"> 山　　林</t>
  </si>
  <si>
    <t>山　　林</t>
  </si>
  <si>
    <t>土　　　地　　　開　　　発　　　基　　　金</t>
  </si>
  <si>
    <t>１　保育所</t>
  </si>
  <si>
    <t>第二表　産業関連施設</t>
  </si>
  <si>
    <t>　１　道　路</t>
  </si>
  <si>
    <t>比率</t>
  </si>
  <si>
    <t>４　農業施設</t>
  </si>
  <si>
    <t>第三表　生活環境施設</t>
  </si>
  <si>
    <t>(2) 農業集落排水施設</t>
  </si>
  <si>
    <t>第四表　児童福祉施設</t>
  </si>
  <si>
    <t>（人）</t>
  </si>
  <si>
    <t>箇所数</t>
  </si>
  <si>
    <t>第一表　国勢調査人口等</t>
  </si>
  <si>
    <t>人口一人当たり</t>
  </si>
  <si>
    <t>公園面積</t>
  </si>
  <si>
    <t>現在排水人口</t>
  </si>
  <si>
    <t>人口（人）</t>
  </si>
  <si>
    <t>(4) その他</t>
  </si>
  <si>
    <t>(2) 中学校</t>
  </si>
  <si>
    <t>計</t>
  </si>
  <si>
    <t>処理人口</t>
  </si>
  <si>
    <t>年間総収集量</t>
  </si>
  <si>
    <t>現在排水区域</t>
  </si>
  <si>
    <t>現在処理区域</t>
  </si>
  <si>
    <t>現在水洗便所</t>
  </si>
  <si>
    <t>コミュニテイ・</t>
  </si>
  <si>
    <t>合併処理浄化</t>
  </si>
  <si>
    <t>教職員数</t>
  </si>
  <si>
    <t>学　　　　校　　　　数</t>
  </si>
  <si>
    <t>都　市　公　園</t>
  </si>
  <si>
    <t>そ　　の　　他</t>
  </si>
  <si>
    <t>面積</t>
  </si>
  <si>
    <t>設置済人口</t>
  </si>
  <si>
    <t>うち汚水に係</t>
  </si>
  <si>
    <t>プラント処理</t>
  </si>
  <si>
    <t>槽処理人口</t>
  </si>
  <si>
    <t>面積（㎡）</t>
  </si>
  <si>
    <t>（人）　Ａ</t>
  </si>
  <si>
    <t>（㎡）　Ｂ</t>
  </si>
  <si>
    <t>（㎡）　Ｃ</t>
  </si>
  <si>
    <t>（㎡）　Ｄ</t>
  </si>
  <si>
    <t>（人）</t>
  </si>
  <si>
    <t>るもの（人）</t>
  </si>
  <si>
    <t>（㎡）</t>
  </si>
  <si>
    <t>るもの（㎡）</t>
  </si>
  <si>
    <t>内人口</t>
  </si>
  <si>
    <t>第五表　老人福祉施設等</t>
  </si>
  <si>
    <t>耕地面積率</t>
  </si>
  <si>
    <t>林野面積率</t>
  </si>
  <si>
    <t>普及率</t>
  </si>
  <si>
    <t>処理率</t>
  </si>
  <si>
    <t>実施率</t>
  </si>
  <si>
    <t>・道路延長比率＝道路実延長（ｍ）÷行政区域面積（千㎡）</t>
  </si>
  <si>
    <t>・道路面積比率＝道路面積（㎡）÷行政区域面積（千㎡）</t>
  </si>
  <si>
    <t>・耕地面積率（％）＝耕地面積（㎡）÷行政区域面積（㎡）×１００</t>
  </si>
  <si>
    <t>・林野面積率（％）＝林野面積（㎡）÷行政区域面積（㎡）×１００</t>
  </si>
  <si>
    <t>面積（㎡）B</t>
  </si>
  <si>
    <t>面積（㎡）A</t>
  </si>
  <si>
    <t>(㎡)</t>
  </si>
  <si>
    <t>・人口一人当たり公園面積（㎡）＝公園面積（㎡）÷住民基本台帳登載人口（人）</t>
  </si>
  <si>
    <t>市町村立以外の</t>
  </si>
  <si>
    <t>都市公園等</t>
  </si>
  <si>
    <t>市町村立都市公園等</t>
  </si>
  <si>
    <t>都市公園等計</t>
  </si>
  <si>
    <t>第１次産業就業者数（人）</t>
  </si>
  <si>
    <t>第２次産業就業者数（人）</t>
  </si>
  <si>
    <t>第３次産業就業者数（人）</t>
  </si>
  <si>
    <t>（面積）</t>
  </si>
  <si>
    <t>Ｄ/Ｃ</t>
  </si>
  <si>
    <t>Ｃ/Ｂ</t>
  </si>
  <si>
    <t>盛岡市</t>
  </si>
  <si>
    <t>八幡平市</t>
  </si>
  <si>
    <t>奥州市</t>
  </si>
  <si>
    <t>西和賀町</t>
  </si>
  <si>
    <t>金ケ崎町</t>
  </si>
  <si>
    <t>洋野町</t>
  </si>
  <si>
    <t>市計</t>
  </si>
  <si>
    <t>町村計</t>
  </si>
  <si>
    <t>(3) 漁業集落排水施設または小規模集合排水処理施設（小規模集排施設は紫波町のみ）</t>
  </si>
  <si>
    <t>普　及　率</t>
  </si>
  <si>
    <t>①</t>
  </si>
  <si>
    <t>②</t>
  </si>
  <si>
    <t>山林</t>
  </si>
  <si>
    <t>市町村有</t>
  </si>
  <si>
    <t>３　漁　港</t>
  </si>
  <si>
    <t>１　都市公園等</t>
  </si>
  <si>
    <t>公営住宅
（戸）</t>
  </si>
  <si>
    <t>改良住宅
（戸）</t>
  </si>
  <si>
    <t>単独住宅
（戸）</t>
  </si>
  <si>
    <t>合計
（戸）</t>
  </si>
  <si>
    <t>ごみ処理施設</t>
  </si>
  <si>
    <t>（ｔ）</t>
  </si>
  <si>
    <t>し尿処理施設</t>
  </si>
  <si>
    <t>簡易水道</t>
  </si>
  <si>
    <t>給水人口（人）</t>
  </si>
  <si>
    <t>飲料水供給施設</t>
  </si>
  <si>
    <t>（市町村営）</t>
  </si>
  <si>
    <t>学級数</t>
  </si>
  <si>
    <t>本校</t>
  </si>
  <si>
    <t>分校</t>
  </si>
  <si>
    <t>児童数（人）</t>
  </si>
  <si>
    <t>保育所箇所数
市町村立</t>
  </si>
  <si>
    <t>第六表　その他の施設</t>
  </si>
  <si>
    <t>第七表　公有財産、基金の状況（土地：㎡）</t>
  </si>
  <si>
    <t>下水道等</t>
  </si>
  <si>
    <t>現在処理人口計</t>
  </si>
  <si>
    <t>現在排水区域面積計</t>
  </si>
  <si>
    <t>２　公営住宅</t>
  </si>
  <si>
    <t>３　廃棄物処理施設</t>
  </si>
  <si>
    <t>４　給水施設</t>
  </si>
  <si>
    <t>５　排水施設　　(1) 公共下水道</t>
  </si>
  <si>
    <t>箇所数
※２</t>
  </si>
  <si>
    <t>延長（ｍ）
※２</t>
  </si>
  <si>
    <t>※５</t>
  </si>
  <si>
    <t>学校数</t>
  </si>
  <si>
    <t>　１　行政財産</t>
  </si>
  <si>
    <t>２　普通財産</t>
  </si>
  <si>
    <t>３　基金</t>
  </si>
  <si>
    <t>公　　　　　共　　　　　用　　　　　財　　　　　産</t>
  </si>
  <si>
    <t>そ　　の　　他　　の　　基　　金</t>
  </si>
  <si>
    <t>　１　市町村立施設</t>
  </si>
  <si>
    <t>本　　庁　　舎</t>
  </si>
  <si>
    <t>支 所  ・ 出 張 所</t>
  </si>
  <si>
    <t>児　　童　　館</t>
  </si>
  <si>
    <t>公会堂・市民会館</t>
  </si>
  <si>
    <t>公　民　館</t>
  </si>
  <si>
    <t>博　　物　　館</t>
  </si>
  <si>
    <t>体　育　館</t>
  </si>
  <si>
    <t>陸上競技場</t>
  </si>
  <si>
    <t>野 　球　 場</t>
  </si>
  <si>
    <t>プ 　ー 　ル</t>
  </si>
  <si>
    <t>保健センター</t>
  </si>
  <si>
    <t>青年の家・自然の家</t>
  </si>
  <si>
    <t>集　　会　　室</t>
  </si>
  <si>
    <t>延面積（㎡）</t>
  </si>
  <si>
    <t>箇所数</t>
  </si>
  <si>
    <t>総 合 博 物 館</t>
  </si>
  <si>
    <t>科 学 博 物 館</t>
  </si>
  <si>
    <t>歴 史 博 物 館</t>
  </si>
  <si>
    <t>美 術 博 物 館</t>
  </si>
  <si>
    <t>そ　　の　　他</t>
  </si>
  <si>
    <t>箇所数</t>
  </si>
  <si>
    <t>市計</t>
  </si>
  <si>
    <t>市町村名</t>
  </si>
  <si>
    <t>人口（人）</t>
  </si>
  <si>
    <t>世帯数（世帯）</t>
  </si>
  <si>
    <t>人口集中地区面積（k㎡）</t>
  </si>
  <si>
    <t>産業大分類別就業者総数（人）</t>
  </si>
  <si>
    <t>（k㎡）※１</t>
  </si>
  <si>
    <t>県計</t>
  </si>
  <si>
    <t>２　橋りょう</t>
  </si>
  <si>
    <t>５　林業施設</t>
  </si>
  <si>
    <t>実延長</t>
  </si>
  <si>
    <t>面　　積</t>
  </si>
  <si>
    <t>改良済延長</t>
  </si>
  <si>
    <t>舗装済延長</t>
  </si>
  <si>
    <t>歩道延長</t>
  </si>
  <si>
    <t>幅　　員</t>
  </si>
  <si>
    <t>改良率</t>
  </si>
  <si>
    <t>舗装率</t>
  </si>
  <si>
    <t>漁港数
※１</t>
  </si>
  <si>
    <t>けい留施設</t>
  </si>
  <si>
    <t>外かく施設</t>
  </si>
  <si>
    <t>農道延長（ｍ）</t>
  </si>
  <si>
    <t>耕地面積</t>
  </si>
  <si>
    <t>林道延長（m）</t>
  </si>
  <si>
    <t>林野面積</t>
  </si>
  <si>
    <t>※２</t>
  </si>
  <si>
    <t>Ｂ／Ａ</t>
  </si>
  <si>
    <t>Ｃ／Ａ</t>
  </si>
  <si>
    <t>Ｄ／Ａ</t>
  </si>
  <si>
    <t>比率</t>
  </si>
  <si>
    <t>延長※１</t>
  </si>
  <si>
    <t>※３</t>
  </si>
  <si>
    <t>※４</t>
  </si>
  <si>
    <t>Ａ　　（m）</t>
  </si>
  <si>
    <t>Ｂ　　（㎡）</t>
  </si>
  <si>
    <t>Ｃ　　（m）</t>
  </si>
  <si>
    <t>Ｄ　　（m）</t>
  </si>
  <si>
    <t>（m）</t>
  </si>
  <si>
    <t>（％）</t>
  </si>
  <si>
    <t>（ｍ）</t>
  </si>
  <si>
    <t>（㎡）</t>
  </si>
  <si>
    <t xml:space="preserve"> (ha)</t>
  </si>
  <si>
    <r>
      <t>（k</t>
    </r>
    <r>
      <rPr>
        <sz val="11"/>
        <rFont val="ＭＳ Ｐゴシック"/>
        <family val="3"/>
      </rPr>
      <t>l</t>
    </r>
    <r>
      <rPr>
        <sz val="11"/>
        <rFont val="ＭＳ Ｐゴシック"/>
        <family val="3"/>
      </rPr>
      <t>）</t>
    </r>
  </si>
  <si>
    <r>
      <t>（公共下水道＋農業集落排水施設＋漁業集落排水施設＋林業集落排水施設＋簡易排水施設＋小規模集合排水処理施設）</t>
    </r>
    <r>
      <rPr>
        <b/>
        <sz val="11"/>
        <rFont val="ＭＳ Ｐゴシック"/>
        <family val="3"/>
      </rPr>
      <t>現在処理区域内人口</t>
    </r>
    <r>
      <rPr>
        <sz val="11"/>
        <rFont val="ＭＳ Ｐゴシック"/>
        <family val="3"/>
      </rPr>
      <t>＋（コミュニティ・プラント＋合併処理浄化槽）処理人口（人）</t>
    </r>
  </si>
  <si>
    <t>×100</t>
  </si>
  <si>
    <r>
      <t>（公共下水道＋農業集落排水施設＋漁業集落排水施設＋林業集落排水施設＋簡易排水施設＋小規模集合排水処理施設）</t>
    </r>
    <r>
      <rPr>
        <b/>
        <sz val="11"/>
        <rFont val="ＭＳ Ｐゴシック"/>
        <family val="3"/>
      </rPr>
      <t>現在水洗便所設置済人口</t>
    </r>
    <r>
      <rPr>
        <sz val="11"/>
        <rFont val="ＭＳ Ｐゴシック"/>
        <family val="3"/>
      </rPr>
      <t>＋（コミュニティ・プラント＋合併処理浄化槽）処理人口（人）</t>
    </r>
  </si>
  <si>
    <r>
      <t>・普及率（人口）(％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＝現在排水人口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うち汚水に係るもの</t>
    </r>
    <r>
      <rPr>
        <sz val="11"/>
        <rFont val="ＭＳ Ｐゴシック"/>
        <family val="3"/>
      </rPr>
      <t>)(</t>
    </r>
    <r>
      <rPr>
        <sz val="11"/>
        <rFont val="ＭＳ Ｐゴシック"/>
        <family val="3"/>
      </rPr>
      <t>人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÷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住民基本台帳登載人口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人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＋外国人登録人口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人</t>
    </r>
    <r>
      <rPr>
        <sz val="11"/>
        <rFont val="ＭＳ Ｐゴシック"/>
        <family val="3"/>
      </rPr>
      <t>))</t>
    </r>
    <r>
      <rPr>
        <sz val="11"/>
        <rFont val="ＭＳ Ｐゴシック"/>
        <family val="3"/>
      </rPr>
      <t>×</t>
    </r>
    <r>
      <rPr>
        <sz val="11"/>
        <rFont val="ＭＳ Ｐゴシック"/>
        <family val="3"/>
      </rPr>
      <t>100</t>
    </r>
  </si>
  <si>
    <r>
      <t>・普及率（面積）(％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＝現在排水区域面積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うち汚水に係るもの</t>
    </r>
    <r>
      <rPr>
        <sz val="11"/>
        <rFont val="ＭＳ Ｐゴシック"/>
        <family val="3"/>
      </rPr>
      <t>)(</t>
    </r>
    <r>
      <rPr>
        <sz val="11"/>
        <rFont val="ＭＳ Ｐゴシック"/>
        <family val="3"/>
      </rPr>
      <t>㎡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÷行政区域面積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㎡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×</t>
    </r>
    <r>
      <rPr>
        <sz val="11"/>
        <rFont val="ＭＳ Ｐゴシック"/>
        <family val="3"/>
      </rPr>
      <t>100</t>
    </r>
  </si>
  <si>
    <t>６　学校施設　　(1) 幼稚園</t>
  </si>
  <si>
    <t>(1) 小学校</t>
  </si>
  <si>
    <t>本園</t>
  </si>
  <si>
    <t>分園</t>
  </si>
  <si>
    <t>園数</t>
  </si>
  <si>
    <t>在園者数
（人）</t>
  </si>
  <si>
    <t>面積</t>
  </si>
  <si>
    <t>教職員数及び　　　     　教育補助者数　　(人）</t>
  </si>
  <si>
    <t>生徒数（人）</t>
  </si>
  <si>
    <r>
      <rPr>
        <sz val="9"/>
        <color indexed="8"/>
        <rFont val="ＭＳ Ｐゴシック"/>
        <family val="3"/>
      </rPr>
      <t xml:space="preserve">住民基本台帳登載人口
</t>
    </r>
    <r>
      <rPr>
        <sz val="11"/>
        <color indexed="8"/>
        <rFont val="ＭＳ Ｐゴシック"/>
        <family val="3"/>
      </rPr>
      <t>(人)</t>
    </r>
  </si>
  <si>
    <t>・普及率（面積）(％)＝現在排水区域面積(うち汚水に係るもの)(㎡)÷行政区域面積(㎡)×100</t>
  </si>
  <si>
    <t>・普及率（人口）（％）＝現在排水人口（人）÷（住民基本台帳登載人口（人）＋外国人登録人口（人））×100</t>
  </si>
  <si>
    <t>・普及率（面積）（％）＝現在排水区域面積（㎡）÷行政区域面積（㎡）×100</t>
  </si>
  <si>
    <t>処理率</t>
  </si>
  <si>
    <t>その他の公園</t>
  </si>
  <si>
    <t>道路延長</t>
  </si>
  <si>
    <t>道路面積</t>
  </si>
  <si>
    <t>軽費老人ホーム</t>
  </si>
  <si>
    <t>図　書　館</t>
  </si>
  <si>
    <t>博　　　　　　　　　　　　物　　　　　　　　　　　　館</t>
  </si>
  <si>
    <t>※５</t>
  </si>
  <si>
    <t>滝沢市</t>
  </si>
  <si>
    <t>国勢調査</t>
  </si>
  <si>
    <t>※５</t>
  </si>
  <si>
    <t>・処理率（％）＝処理人口（人）÷住民基本台帳登録人口（人）</t>
  </si>
  <si>
    <t>国調データソース</t>
  </si>
  <si>
    <t>産業分類別の</t>
  </si>
  <si>
    <t>義務教育学校</t>
  </si>
  <si>
    <t>http://www.e-stat.go.jp/SG1/chiiki/SelectItemDispatchAction.do</t>
  </si>
  <si>
    <t>http://www.e-stat.go.jp/SG1/estat/GL08020103.do?_toGL08020103_&amp;tclassID=000001088598&amp;cycleCode=0&amp;requestSender=search</t>
  </si>
  <si>
    <t>平成27年</t>
  </si>
  <si>
    <t>令和２年</t>
  </si>
  <si>
    <t>人口集中地区人口（人）</t>
  </si>
  <si>
    <t>一関市</t>
  </si>
  <si>
    <t>R5.1.1現在</t>
  </si>
  <si>
    <t>（出典元：令和４年度公共施設状況調査、ただし、※１は令和５年度普通交付税算定基礎数値、※２は道路施設現況調査(令和５年度の当該調査は、令和５年12月末時点で未実施につき、第二表の改良済延長、舗装済延長、歩道延長、橋りょうについては掲載していない。)、※３は令和５年度概要調書（田畑非課税地積・評価総地積計）、※４は令和５年度概要調書（山林非課税地積・評価総地積計）、※５は令和５年度学校基本調査である。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</si>
</sst>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_ "/>
    <numFmt numFmtId="179" formatCode="#,##0.0_ "/>
    <numFmt numFmtId="180" formatCode="#,##0.0;[Red]\-#,##0.0"/>
    <numFmt numFmtId="181" formatCode="0.0_);[Red]\(0.0\)"/>
    <numFmt numFmtId="182" formatCode="#,##0.0_);[Red]\(#,##0.0\)"/>
    <numFmt numFmtId="183" formatCode="#,##0_);[Red]\(#,##0\)"/>
    <numFmt numFmtId="184" formatCode="#,##0_ "/>
    <numFmt numFmtId="185" formatCode="0.0"/>
    <numFmt numFmtId="186" formatCode="_ * #,##0_ ;_ * \-#,##0_ ;_ * &quot;&quot;_ ;_ @_ "/>
    <numFmt numFmtId="187" formatCode="0.00_ "/>
    <numFmt numFmtId="188" formatCode="0_);[Red]\(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_);[Red]\(0.00\)"/>
    <numFmt numFmtId="195" formatCode="0.000_);[Red]\(0.0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8"/>
      <name val="ＭＳ Ｐゴシック"/>
      <family val="3"/>
    </font>
    <font>
      <sz val="10"/>
      <name val="ＭＳ 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9"/>
      <color theme="1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medium"/>
      <bottom style="double"/>
      <diagonal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/>
    </xf>
    <xf numFmtId="38" fontId="0" fillId="0" borderId="10" xfId="114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 shrinkToFit="1"/>
    </xf>
    <xf numFmtId="3" fontId="0" fillId="0" borderId="10" xfId="0" applyNumberFormat="1" applyFont="1" applyFill="1" applyBorder="1" applyAlignment="1">
      <alignment horizontal="center" vertical="center" shrinkToFit="1"/>
    </xf>
    <xf numFmtId="177" fontId="0" fillId="0" borderId="18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 shrinkToFit="1"/>
    </xf>
    <xf numFmtId="177" fontId="0" fillId="0" borderId="18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horizontal="center" vertical="center" wrapText="1"/>
    </xf>
    <xf numFmtId="177" fontId="0" fillId="0" borderId="22" xfId="0" applyNumberFormat="1" applyFont="1" applyFill="1" applyBorder="1" applyAlignment="1">
      <alignment horizontal="center"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shrinkToFit="1"/>
    </xf>
    <xf numFmtId="3" fontId="0" fillId="0" borderId="0" xfId="0" applyNumberFormat="1" applyFont="1" applyFill="1" applyAlignment="1">
      <alignment vertical="center" shrinkToFit="1"/>
    </xf>
    <xf numFmtId="3" fontId="0" fillId="0" borderId="0" xfId="0" applyNumberFormat="1" applyFont="1" applyFill="1" applyAlignment="1">
      <alignment horizontal="center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20" xfId="0" applyFont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3" fontId="0" fillId="0" borderId="0" xfId="0" applyNumberFormat="1" applyFill="1" applyAlignment="1">
      <alignment vertical="center"/>
    </xf>
    <xf numFmtId="3" fontId="0" fillId="33" borderId="10" xfId="0" applyNumberFormat="1" applyFill="1" applyBorder="1" applyAlignment="1">
      <alignment horizontal="center" vertical="center" shrinkToFit="1"/>
    </xf>
    <xf numFmtId="3" fontId="51" fillId="0" borderId="0" xfId="0" applyNumberFormat="1" applyFont="1" applyFill="1" applyAlignment="1">
      <alignment vertical="center"/>
    </xf>
    <xf numFmtId="3" fontId="52" fillId="0" borderId="0" xfId="0" applyNumberFormat="1" applyFont="1" applyFill="1" applyAlignment="1">
      <alignment vertical="center"/>
    </xf>
    <xf numFmtId="176" fontId="52" fillId="0" borderId="0" xfId="0" applyNumberFormat="1" applyFont="1" applyFill="1" applyAlignment="1">
      <alignment vertical="center"/>
    </xf>
    <xf numFmtId="3" fontId="52" fillId="0" borderId="0" xfId="0" applyNumberFormat="1" applyFont="1" applyFill="1" applyAlignment="1">
      <alignment vertical="center" wrapText="1"/>
    </xf>
    <xf numFmtId="3" fontId="52" fillId="0" borderId="24" xfId="0" applyNumberFormat="1" applyFont="1" applyFill="1" applyBorder="1" applyAlignment="1">
      <alignment vertical="center"/>
    </xf>
    <xf numFmtId="3" fontId="52" fillId="0" borderId="24" xfId="0" applyNumberFormat="1" applyFont="1" applyFill="1" applyBorder="1" applyAlignment="1">
      <alignment vertical="center" wrapText="1"/>
    </xf>
    <xf numFmtId="0" fontId="52" fillId="0" borderId="20" xfId="0" applyFont="1" applyBorder="1" applyAlignment="1">
      <alignment vertical="center"/>
    </xf>
    <xf numFmtId="3" fontId="0" fillId="33" borderId="13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horizontal="left" vertical="top"/>
    </xf>
    <xf numFmtId="3" fontId="0" fillId="33" borderId="10" xfId="0" applyNumberFormat="1" applyFont="1" applyFill="1" applyBorder="1" applyAlignment="1">
      <alignment horizontal="center" vertical="center" wrapText="1" shrinkToFit="1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left" vertical="center"/>
    </xf>
    <xf numFmtId="3" fontId="2" fillId="33" borderId="10" xfId="0" applyNumberFormat="1" applyFont="1" applyFill="1" applyBorder="1" applyAlignment="1">
      <alignment horizontal="center" vertical="center" shrinkToFit="1"/>
    </xf>
    <xf numFmtId="177" fontId="0" fillId="33" borderId="16" xfId="0" applyNumberFormat="1" applyFont="1" applyFill="1" applyBorder="1" applyAlignment="1">
      <alignment horizontal="center" vertical="center" shrinkToFit="1"/>
    </xf>
    <xf numFmtId="177" fontId="0" fillId="33" borderId="10" xfId="0" applyNumberFormat="1" applyFont="1" applyFill="1" applyBorder="1" applyAlignment="1">
      <alignment horizontal="center" vertical="center" shrinkToFit="1"/>
    </xf>
    <xf numFmtId="177" fontId="0" fillId="0" borderId="22" xfId="0" applyNumberFormat="1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shrinkToFit="1"/>
    </xf>
    <xf numFmtId="3" fontId="52" fillId="0" borderId="12" xfId="0" applyNumberFormat="1" applyFont="1" applyFill="1" applyBorder="1" applyAlignment="1">
      <alignment vertical="center"/>
    </xf>
    <xf numFmtId="181" fontId="52" fillId="0" borderId="12" xfId="0" applyNumberFormat="1" applyFont="1" applyFill="1" applyBorder="1" applyAlignment="1">
      <alignment vertical="center"/>
    </xf>
    <xf numFmtId="3" fontId="52" fillId="0" borderId="17" xfId="0" applyNumberFormat="1" applyFont="1" applyFill="1" applyBorder="1" applyAlignment="1">
      <alignment vertical="center"/>
    </xf>
    <xf numFmtId="181" fontId="52" fillId="0" borderId="17" xfId="0" applyNumberFormat="1" applyFont="1" applyFill="1" applyBorder="1" applyAlignment="1">
      <alignment vertical="center"/>
    </xf>
    <xf numFmtId="3" fontId="0" fillId="33" borderId="16" xfId="0" applyNumberFormat="1" applyFont="1" applyFill="1" applyBorder="1" applyAlignment="1">
      <alignment horizontal="centerContinuous" vertical="center" shrinkToFit="1"/>
    </xf>
    <xf numFmtId="3" fontId="52" fillId="33" borderId="13" xfId="0" applyNumberFormat="1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vertical="center"/>
    </xf>
    <xf numFmtId="0" fontId="53" fillId="0" borderId="24" xfId="0" applyFont="1" applyFill="1" applyBorder="1" applyAlignment="1">
      <alignment vertical="center"/>
    </xf>
    <xf numFmtId="0" fontId="53" fillId="0" borderId="20" xfId="0" applyFont="1" applyBorder="1" applyAlignment="1">
      <alignment vertical="center"/>
    </xf>
    <xf numFmtId="40" fontId="53" fillId="0" borderId="0" xfId="114" applyNumberFormat="1" applyFont="1" applyFill="1" applyAlignment="1">
      <alignment vertical="center"/>
    </xf>
    <xf numFmtId="38" fontId="53" fillId="0" borderId="0" xfId="114" applyFont="1" applyFill="1" applyAlignment="1">
      <alignment vertical="center"/>
    </xf>
    <xf numFmtId="0" fontId="52" fillId="33" borderId="16" xfId="0" applyFont="1" applyFill="1" applyBorder="1" applyAlignment="1">
      <alignment horizontal="center" vertical="center" shrinkToFit="1"/>
    </xf>
    <xf numFmtId="0" fontId="52" fillId="33" borderId="13" xfId="0" applyFont="1" applyFill="1" applyBorder="1" applyAlignment="1">
      <alignment horizontal="center" vertical="center" shrinkToFit="1"/>
    </xf>
    <xf numFmtId="4" fontId="52" fillId="0" borderId="17" xfId="0" applyNumberFormat="1" applyFont="1" applyFill="1" applyBorder="1" applyAlignment="1">
      <alignment vertical="center"/>
    </xf>
    <xf numFmtId="0" fontId="37" fillId="0" borderId="0" xfId="98" applyFill="1" applyAlignment="1">
      <alignment horizontal="center" vertical="center"/>
    </xf>
    <xf numFmtId="3" fontId="0" fillId="34" borderId="0" xfId="0" applyNumberFormat="1" applyFont="1" applyFill="1" applyAlignment="1">
      <alignment vertical="center"/>
    </xf>
    <xf numFmtId="177" fontId="0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3" borderId="16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3" fontId="0" fillId="33" borderId="10" xfId="0" applyNumberFormat="1" applyFont="1" applyFill="1" applyBorder="1" applyAlignment="1">
      <alignment horizontal="center" vertical="center" shrinkToFit="1"/>
    </xf>
    <xf numFmtId="3" fontId="0" fillId="33" borderId="13" xfId="0" applyNumberFormat="1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3" fontId="0" fillId="33" borderId="16" xfId="0" applyNumberFormat="1" applyFont="1" applyFill="1" applyBorder="1" applyAlignment="1">
      <alignment horizontal="center" vertical="center" shrinkToFit="1"/>
    </xf>
    <xf numFmtId="177" fontId="52" fillId="33" borderId="16" xfId="0" applyNumberFormat="1" applyFont="1" applyFill="1" applyBorder="1" applyAlignment="1">
      <alignment horizontal="center" vertical="center" wrapText="1" shrinkToFit="1"/>
    </xf>
    <xf numFmtId="177" fontId="2" fillId="33" borderId="16" xfId="0" applyNumberFormat="1" applyFont="1" applyFill="1" applyBorder="1" applyAlignment="1">
      <alignment horizontal="center" vertical="center" wrapText="1" shrinkToFit="1"/>
    </xf>
    <xf numFmtId="177" fontId="0" fillId="33" borderId="10" xfId="0" applyNumberFormat="1" applyFont="1" applyFill="1" applyBorder="1" applyAlignment="1">
      <alignment horizontal="center" vertical="center" wrapText="1" shrinkToFit="1"/>
    </xf>
    <xf numFmtId="3" fontId="0" fillId="33" borderId="13" xfId="0" applyNumberFormat="1" applyFont="1" applyFill="1" applyBorder="1" applyAlignment="1">
      <alignment horizontal="right" vertical="center" shrinkToFit="1"/>
    </xf>
    <xf numFmtId="177" fontId="0" fillId="33" borderId="13" xfId="0" applyNumberFormat="1" applyFont="1" applyFill="1" applyBorder="1" applyAlignment="1">
      <alignment horizontal="center" vertical="center" shrinkToFit="1"/>
    </xf>
    <xf numFmtId="177" fontId="2" fillId="33" borderId="16" xfId="0" applyNumberFormat="1" applyFont="1" applyFill="1" applyBorder="1" applyAlignment="1">
      <alignment horizontal="center" vertical="center" shrinkToFit="1"/>
    </xf>
    <xf numFmtId="177" fontId="2" fillId="33" borderId="10" xfId="0" applyNumberFormat="1" applyFont="1" applyFill="1" applyBorder="1" applyAlignment="1">
      <alignment horizontal="center" vertical="center" shrinkToFit="1"/>
    </xf>
    <xf numFmtId="177" fontId="0" fillId="33" borderId="10" xfId="0" applyNumberForma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horizontal="center" vertical="center" shrinkToFit="1"/>
    </xf>
    <xf numFmtId="177" fontId="2" fillId="33" borderId="13" xfId="0" applyNumberFormat="1" applyFont="1" applyFill="1" applyBorder="1" applyAlignment="1">
      <alignment horizontal="center" vertical="center" shrinkToFit="1"/>
    </xf>
    <xf numFmtId="4" fontId="0" fillId="33" borderId="16" xfId="0" applyNumberFormat="1" applyFont="1" applyFill="1" applyBorder="1" applyAlignment="1">
      <alignment horizontal="center" vertical="center" shrinkToFit="1"/>
    </xf>
    <xf numFmtId="3" fontId="0" fillId="33" borderId="19" xfId="0" applyNumberFormat="1" applyFont="1" applyFill="1" applyBorder="1" applyAlignment="1">
      <alignment horizontal="center" vertical="center" shrinkToFit="1"/>
    </xf>
    <xf numFmtId="3" fontId="0" fillId="33" borderId="27" xfId="0" applyNumberFormat="1" applyFont="1" applyFill="1" applyBorder="1" applyAlignment="1">
      <alignment horizontal="center" vertical="center" shrinkToFit="1"/>
    </xf>
    <xf numFmtId="4" fontId="0" fillId="33" borderId="10" xfId="0" applyNumberFormat="1" applyFont="1" applyFill="1" applyBorder="1" applyAlignment="1">
      <alignment horizontal="center" vertical="center" shrinkToFit="1"/>
    </xf>
    <xf numFmtId="3" fontId="0" fillId="33" borderId="18" xfId="0" applyNumberFormat="1" applyFont="1" applyFill="1" applyBorder="1" applyAlignment="1">
      <alignment horizontal="center" vertical="center" shrinkToFit="1"/>
    </xf>
    <xf numFmtId="3" fontId="0" fillId="33" borderId="11" xfId="0" applyNumberFormat="1" applyFont="1" applyFill="1" applyBorder="1" applyAlignment="1">
      <alignment horizontal="center" vertical="center" shrinkToFit="1"/>
    </xf>
    <xf numFmtId="3" fontId="0" fillId="33" borderId="11" xfId="0" applyNumberFormat="1" applyFont="1" applyFill="1" applyBorder="1" applyAlignment="1">
      <alignment horizontal="centerContinuous" vertical="center" shrinkToFit="1"/>
    </xf>
    <xf numFmtId="176" fontId="0" fillId="33" borderId="11" xfId="0" applyNumberFormat="1" applyFont="1" applyFill="1" applyBorder="1" applyAlignment="1">
      <alignment horizontal="centerContinuous" vertical="center" shrinkToFit="1"/>
    </xf>
    <xf numFmtId="176" fontId="52" fillId="33" borderId="11" xfId="0" applyNumberFormat="1" applyFont="1" applyFill="1" applyBorder="1" applyAlignment="1">
      <alignment horizontal="centerContinuous" vertical="center" wrapText="1" shrinkToFit="1"/>
    </xf>
    <xf numFmtId="0" fontId="0" fillId="33" borderId="16" xfId="0" applyFont="1" applyFill="1" applyBorder="1" applyAlignment="1">
      <alignment horizontal="centerContinuous" vertical="center" shrinkToFit="1"/>
    </xf>
    <xf numFmtId="3" fontId="0" fillId="33" borderId="11" xfId="0" applyNumberFormat="1" applyFont="1" applyFill="1" applyBorder="1" applyAlignment="1">
      <alignment horizontal="centerContinuous" vertical="center" wrapText="1" shrinkToFit="1"/>
    </xf>
    <xf numFmtId="0" fontId="0" fillId="33" borderId="11" xfId="0" applyFont="1" applyFill="1" applyBorder="1" applyAlignment="1">
      <alignment horizontal="centerContinuous" vertical="center" shrinkToFit="1"/>
    </xf>
    <xf numFmtId="3" fontId="8" fillId="33" borderId="16" xfId="0" applyNumberFormat="1" applyFont="1" applyFill="1" applyBorder="1" applyAlignment="1">
      <alignment horizontal="center" vertical="center" wrapText="1" shrinkToFit="1"/>
    </xf>
    <xf numFmtId="3" fontId="52" fillId="0" borderId="15" xfId="0" applyNumberFormat="1" applyFont="1" applyFill="1" applyBorder="1" applyAlignment="1">
      <alignment vertical="center"/>
    </xf>
    <xf numFmtId="3" fontId="52" fillId="0" borderId="26" xfId="0" applyNumberFormat="1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3" fontId="52" fillId="0" borderId="13" xfId="0" applyNumberFormat="1" applyFont="1" applyFill="1" applyBorder="1" applyAlignment="1">
      <alignment vertical="center"/>
    </xf>
    <xf numFmtId="181" fontId="52" fillId="0" borderId="13" xfId="0" applyNumberFormat="1" applyFont="1" applyFill="1" applyBorder="1" applyAlignment="1">
      <alignment vertical="center"/>
    </xf>
    <xf numFmtId="3" fontId="52" fillId="0" borderId="13" xfId="0" applyNumberFormat="1" applyFont="1" applyFill="1" applyBorder="1" applyAlignment="1">
      <alignment vertical="center" wrapText="1"/>
    </xf>
    <xf numFmtId="0" fontId="52" fillId="0" borderId="13" xfId="0" applyFont="1" applyFill="1" applyBorder="1" applyAlignment="1">
      <alignment vertical="center"/>
    </xf>
    <xf numFmtId="38" fontId="52" fillId="0" borderId="11" xfId="114" applyFont="1" applyFill="1" applyBorder="1" applyAlignment="1">
      <alignment vertical="center"/>
    </xf>
    <xf numFmtId="2" fontId="52" fillId="0" borderId="13" xfId="0" applyNumberFormat="1" applyFont="1" applyFill="1" applyBorder="1" applyAlignment="1">
      <alignment vertical="center"/>
    </xf>
    <xf numFmtId="181" fontId="52" fillId="0" borderId="13" xfId="0" applyNumberFormat="1" applyFont="1" applyFill="1" applyBorder="1" applyAlignment="1">
      <alignment horizontal="right" vertical="center"/>
    </xf>
    <xf numFmtId="3" fontId="52" fillId="0" borderId="10" xfId="0" applyNumberFormat="1" applyFont="1" applyFill="1" applyBorder="1" applyAlignment="1">
      <alignment vertical="center"/>
    </xf>
    <xf numFmtId="38" fontId="52" fillId="0" borderId="0" xfId="114" applyFont="1" applyFill="1" applyAlignment="1">
      <alignment vertical="center"/>
    </xf>
    <xf numFmtId="181" fontId="52" fillId="0" borderId="10" xfId="0" applyNumberFormat="1" applyFont="1" applyFill="1" applyBorder="1" applyAlignment="1">
      <alignment vertical="center"/>
    </xf>
    <xf numFmtId="3" fontId="52" fillId="0" borderId="10" xfId="0" applyNumberFormat="1" applyFont="1" applyFill="1" applyBorder="1" applyAlignment="1">
      <alignment vertical="center" wrapText="1"/>
    </xf>
    <xf numFmtId="2" fontId="52" fillId="0" borderId="10" xfId="0" applyNumberFormat="1" applyFont="1" applyFill="1" applyBorder="1" applyAlignment="1">
      <alignment vertical="center"/>
    </xf>
    <xf numFmtId="3" fontId="52" fillId="0" borderId="14" xfId="0" applyNumberFormat="1" applyFont="1" applyFill="1" applyBorder="1" applyAlignment="1">
      <alignment vertical="center"/>
    </xf>
    <xf numFmtId="181" fontId="52" fillId="0" borderId="14" xfId="0" applyNumberFormat="1" applyFont="1" applyFill="1" applyBorder="1" applyAlignment="1">
      <alignment vertical="center"/>
    </xf>
    <xf numFmtId="3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/>
    </xf>
    <xf numFmtId="4" fontId="52" fillId="0" borderId="12" xfId="0" applyNumberFormat="1" applyFont="1" applyFill="1" applyBorder="1" applyAlignment="1">
      <alignment vertical="center"/>
    </xf>
    <xf numFmtId="194" fontId="52" fillId="0" borderId="13" xfId="0" applyNumberFormat="1" applyFont="1" applyFill="1" applyBorder="1" applyAlignment="1">
      <alignment vertical="center"/>
    </xf>
    <xf numFmtId="3" fontId="52" fillId="0" borderId="13" xfId="0" applyNumberFormat="1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vertical="center"/>
    </xf>
    <xf numFmtId="38" fontId="52" fillId="0" borderId="13" xfId="114" applyFont="1" applyFill="1" applyBorder="1" applyAlignment="1">
      <alignment vertical="center"/>
    </xf>
    <xf numFmtId="181" fontId="52" fillId="0" borderId="13" xfId="114" applyNumberFormat="1" applyFont="1" applyFill="1" applyBorder="1" applyAlignment="1">
      <alignment vertical="center"/>
    </xf>
    <xf numFmtId="4" fontId="52" fillId="0" borderId="13" xfId="114" applyNumberFormat="1" applyFont="1" applyFill="1" applyBorder="1" applyAlignment="1">
      <alignment vertical="center"/>
    </xf>
    <xf numFmtId="38" fontId="0" fillId="0" borderId="11" xfId="114" applyFont="1" applyFill="1" applyBorder="1" applyAlignment="1">
      <alignment vertical="center"/>
    </xf>
    <xf numFmtId="3" fontId="32" fillId="0" borderId="0" xfId="144" applyNumberFormat="1" applyFill="1">
      <alignment vertical="center"/>
      <protection/>
    </xf>
    <xf numFmtId="38" fontId="52" fillId="0" borderId="16" xfId="114" applyFont="1" applyFill="1" applyBorder="1" applyAlignment="1">
      <alignment vertical="center"/>
    </xf>
    <xf numFmtId="38" fontId="0" fillId="0" borderId="16" xfId="114" applyFont="1" applyFill="1" applyBorder="1" applyAlignment="1">
      <alignment vertical="center"/>
    </xf>
    <xf numFmtId="38" fontId="52" fillId="0" borderId="12" xfId="114" applyFont="1" applyFill="1" applyBorder="1" applyAlignment="1">
      <alignment vertical="center"/>
    </xf>
    <xf numFmtId="38" fontId="52" fillId="0" borderId="17" xfId="114" applyFont="1" applyFill="1" applyBorder="1" applyAlignment="1">
      <alignment vertical="center"/>
    </xf>
    <xf numFmtId="3" fontId="52" fillId="0" borderId="11" xfId="0" applyNumberFormat="1" applyFont="1" applyFill="1" applyBorder="1" applyAlignment="1">
      <alignment vertical="center"/>
    </xf>
    <xf numFmtId="38" fontId="52" fillId="0" borderId="14" xfId="114" applyFont="1" applyFill="1" applyBorder="1" applyAlignment="1">
      <alignment vertical="center"/>
    </xf>
    <xf numFmtId="3" fontId="52" fillId="0" borderId="28" xfId="0" applyNumberFormat="1" applyFont="1" applyFill="1" applyBorder="1" applyAlignment="1">
      <alignment vertical="center"/>
    </xf>
    <xf numFmtId="38" fontId="52" fillId="0" borderId="29" xfId="114" applyFont="1" applyFill="1" applyBorder="1" applyAlignment="1">
      <alignment vertical="center"/>
    </xf>
    <xf numFmtId="38" fontId="0" fillId="0" borderId="30" xfId="114" applyFont="1" applyFill="1" applyBorder="1" applyAlignment="1">
      <alignment vertical="center"/>
    </xf>
    <xf numFmtId="3" fontId="32" fillId="0" borderId="31" xfId="144" applyNumberFormat="1" applyFill="1" applyBorder="1">
      <alignment vertical="center"/>
      <protection/>
    </xf>
    <xf numFmtId="38" fontId="0" fillId="0" borderId="32" xfId="114" applyFont="1" applyFill="1" applyBorder="1" applyAlignment="1">
      <alignment vertical="center"/>
    </xf>
    <xf numFmtId="38" fontId="52" fillId="0" borderId="33" xfId="114" applyFont="1" applyFill="1" applyBorder="1" applyAlignment="1">
      <alignment vertical="center"/>
    </xf>
    <xf numFmtId="38" fontId="52" fillId="0" borderId="34" xfId="114" applyFont="1" applyFill="1" applyBorder="1" applyAlignment="1">
      <alignment vertical="center"/>
    </xf>
    <xf numFmtId="38" fontId="52" fillId="0" borderId="30" xfId="114" applyFont="1" applyFill="1" applyBorder="1" applyAlignment="1">
      <alignment vertical="center"/>
    </xf>
    <xf numFmtId="38" fontId="52" fillId="0" borderId="35" xfId="114" applyFont="1" applyFill="1" applyBorder="1" applyAlignment="1">
      <alignment vertical="center"/>
    </xf>
    <xf numFmtId="38" fontId="52" fillId="0" borderId="32" xfId="114" applyFont="1" applyFill="1" applyBorder="1" applyAlignment="1">
      <alignment vertical="center"/>
    </xf>
    <xf numFmtId="3" fontId="52" fillId="0" borderId="35" xfId="0" applyNumberFormat="1" applyFont="1" applyFill="1" applyBorder="1" applyAlignment="1">
      <alignment vertical="center"/>
    </xf>
    <xf numFmtId="3" fontId="52" fillId="0" borderId="34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2" fontId="52" fillId="35" borderId="11" xfId="0" applyNumberFormat="1" applyFont="1" applyFill="1" applyBorder="1" applyAlignment="1">
      <alignment vertical="center"/>
    </xf>
    <xf numFmtId="182" fontId="52" fillId="35" borderId="16" xfId="0" applyNumberFormat="1" applyFont="1" applyFill="1" applyBorder="1" applyAlignment="1">
      <alignment vertical="center"/>
    </xf>
    <xf numFmtId="182" fontId="52" fillId="35" borderId="12" xfId="0" applyNumberFormat="1" applyFont="1" applyFill="1" applyBorder="1" applyAlignment="1">
      <alignment vertical="center"/>
    </xf>
    <xf numFmtId="182" fontId="52" fillId="35" borderId="17" xfId="0" applyNumberFormat="1" applyFont="1" applyFill="1" applyBorder="1" applyAlignment="1">
      <alignment vertical="center"/>
    </xf>
    <xf numFmtId="182" fontId="52" fillId="35" borderId="13" xfId="0" applyNumberFormat="1" applyFont="1" applyFill="1" applyBorder="1" applyAlignment="1">
      <alignment vertical="center"/>
    </xf>
    <xf numFmtId="182" fontId="52" fillId="35" borderId="30" xfId="0" applyNumberFormat="1" applyFont="1" applyFill="1" applyBorder="1" applyAlignment="1">
      <alignment vertical="center"/>
    </xf>
    <xf numFmtId="177" fontId="52" fillId="35" borderId="30" xfId="0" applyNumberFormat="1" applyFont="1" applyFill="1" applyBorder="1" applyAlignment="1">
      <alignment vertical="center"/>
    </xf>
    <xf numFmtId="182" fontId="52" fillId="35" borderId="32" xfId="0" applyNumberFormat="1" applyFont="1" applyFill="1" applyBorder="1" applyAlignment="1">
      <alignment vertical="center"/>
    </xf>
    <xf numFmtId="177" fontId="52" fillId="35" borderId="32" xfId="0" applyNumberFormat="1" applyFont="1" applyFill="1" applyBorder="1" applyAlignment="1">
      <alignment vertical="center"/>
    </xf>
    <xf numFmtId="182" fontId="52" fillId="35" borderId="33" xfId="0" applyNumberFormat="1" applyFont="1" applyFill="1" applyBorder="1" applyAlignment="1">
      <alignment vertical="center"/>
    </xf>
    <xf numFmtId="177" fontId="52" fillId="35" borderId="33" xfId="0" applyNumberFormat="1" applyFont="1" applyFill="1" applyBorder="1" applyAlignment="1">
      <alignment vertical="center"/>
    </xf>
    <xf numFmtId="182" fontId="52" fillId="35" borderId="35" xfId="0" applyNumberFormat="1" applyFont="1" applyFill="1" applyBorder="1" applyAlignment="1">
      <alignment vertical="center"/>
    </xf>
    <xf numFmtId="177" fontId="52" fillId="35" borderId="35" xfId="0" applyNumberFormat="1" applyFont="1" applyFill="1" applyBorder="1" applyAlignment="1">
      <alignment vertical="center"/>
    </xf>
    <xf numFmtId="182" fontId="52" fillId="35" borderId="34" xfId="0" applyNumberFormat="1" applyFont="1" applyFill="1" applyBorder="1" applyAlignment="1">
      <alignment vertical="center"/>
    </xf>
    <xf numFmtId="177" fontId="52" fillId="35" borderId="34" xfId="0" applyNumberFormat="1" applyFont="1" applyFill="1" applyBorder="1" applyAlignment="1">
      <alignment vertical="center"/>
    </xf>
    <xf numFmtId="177" fontId="52" fillId="35" borderId="11" xfId="0" applyNumberFormat="1" applyFont="1" applyFill="1" applyBorder="1" applyAlignment="1">
      <alignment vertical="center"/>
    </xf>
    <xf numFmtId="177" fontId="52" fillId="35" borderId="16" xfId="0" applyNumberFormat="1" applyFont="1" applyFill="1" applyBorder="1" applyAlignment="1">
      <alignment vertical="center"/>
    </xf>
    <xf numFmtId="177" fontId="52" fillId="35" borderId="12" xfId="0" applyNumberFormat="1" applyFont="1" applyFill="1" applyBorder="1" applyAlignment="1">
      <alignment vertical="center"/>
    </xf>
    <xf numFmtId="177" fontId="52" fillId="35" borderId="13" xfId="0" applyNumberFormat="1" applyFont="1" applyFill="1" applyBorder="1" applyAlignment="1">
      <alignment vertical="center"/>
    </xf>
    <xf numFmtId="177" fontId="52" fillId="35" borderId="14" xfId="0" applyNumberFormat="1" applyFont="1" applyFill="1" applyBorder="1" applyAlignment="1">
      <alignment vertical="center"/>
    </xf>
    <xf numFmtId="177" fontId="52" fillId="35" borderId="17" xfId="0" applyNumberFormat="1" applyFont="1" applyFill="1" applyBorder="1" applyAlignment="1">
      <alignment vertical="center"/>
    </xf>
    <xf numFmtId="180" fontId="52" fillId="35" borderId="11" xfId="114" applyNumberFormat="1" applyFont="1" applyFill="1" applyBorder="1" applyAlignment="1">
      <alignment vertical="center"/>
    </xf>
    <xf numFmtId="180" fontId="52" fillId="35" borderId="16" xfId="114" applyNumberFormat="1" applyFont="1" applyFill="1" applyBorder="1" applyAlignment="1">
      <alignment vertical="center"/>
    </xf>
    <xf numFmtId="180" fontId="52" fillId="35" borderId="12" xfId="114" applyNumberFormat="1" applyFont="1" applyFill="1" applyBorder="1" applyAlignment="1">
      <alignment vertical="center"/>
    </xf>
    <xf numFmtId="180" fontId="52" fillId="35" borderId="13" xfId="114" applyNumberFormat="1" applyFont="1" applyFill="1" applyBorder="1" applyAlignment="1">
      <alignment vertical="center"/>
    </xf>
    <xf numFmtId="180" fontId="52" fillId="35" borderId="14" xfId="114" applyNumberFormat="1" applyFont="1" applyFill="1" applyBorder="1" applyAlignment="1">
      <alignment vertical="center"/>
    </xf>
    <xf numFmtId="180" fontId="52" fillId="35" borderId="28" xfId="114" applyNumberFormat="1" applyFont="1" applyFill="1" applyBorder="1" applyAlignment="1">
      <alignment vertical="center"/>
    </xf>
    <xf numFmtId="3" fontId="52" fillId="35" borderId="11" xfId="0" applyNumberFormat="1" applyFont="1" applyFill="1" applyBorder="1" applyAlignment="1">
      <alignment vertical="center"/>
    </xf>
    <xf numFmtId="3" fontId="52" fillId="35" borderId="12" xfId="0" applyNumberFormat="1" applyFont="1" applyFill="1" applyBorder="1" applyAlignment="1">
      <alignment vertical="center"/>
    </xf>
    <xf numFmtId="3" fontId="52" fillId="35" borderId="26" xfId="0" applyNumberFormat="1" applyFont="1" applyFill="1" applyBorder="1" applyAlignment="1">
      <alignment vertical="center"/>
    </xf>
    <xf numFmtId="3" fontId="52" fillId="35" borderId="15" xfId="0" applyNumberFormat="1" applyFont="1" applyFill="1" applyBorder="1" applyAlignment="1">
      <alignment vertical="center"/>
    </xf>
    <xf numFmtId="38" fontId="52" fillId="35" borderId="11" xfId="114" applyFont="1" applyFill="1" applyBorder="1" applyAlignment="1">
      <alignment vertical="center"/>
    </xf>
    <xf numFmtId="177" fontId="52" fillId="35" borderId="36" xfId="0" applyNumberFormat="1" applyFont="1" applyFill="1" applyBorder="1" applyAlignment="1">
      <alignment vertical="center"/>
    </xf>
    <xf numFmtId="177" fontId="52" fillId="35" borderId="28" xfId="0" applyNumberFormat="1" applyFont="1" applyFill="1" applyBorder="1" applyAlignment="1">
      <alignment vertical="center"/>
    </xf>
    <xf numFmtId="176" fontId="52" fillId="35" borderId="11" xfId="0" applyNumberFormat="1" applyFont="1" applyFill="1" applyBorder="1" applyAlignment="1">
      <alignment vertical="center"/>
    </xf>
    <xf numFmtId="176" fontId="52" fillId="35" borderId="16" xfId="0" applyNumberFormat="1" applyFont="1" applyFill="1" applyBorder="1" applyAlignment="1">
      <alignment vertical="center"/>
    </xf>
    <xf numFmtId="176" fontId="52" fillId="35" borderId="14" xfId="0" applyNumberFormat="1" applyFont="1" applyFill="1" applyBorder="1" applyAlignment="1">
      <alignment vertical="center"/>
    </xf>
    <xf numFmtId="176" fontId="52" fillId="35" borderId="36" xfId="0" applyNumberFormat="1" applyFont="1" applyFill="1" applyBorder="1" applyAlignment="1">
      <alignment vertical="center"/>
    </xf>
    <xf numFmtId="176" fontId="52" fillId="35" borderId="13" xfId="0" applyNumberFormat="1" applyFont="1" applyFill="1" applyBorder="1" applyAlignment="1">
      <alignment vertical="center"/>
    </xf>
    <xf numFmtId="176" fontId="52" fillId="35" borderId="28" xfId="0" applyNumberFormat="1" applyFont="1" applyFill="1" applyBorder="1" applyAlignment="1">
      <alignment vertical="center"/>
    </xf>
    <xf numFmtId="177" fontId="52" fillId="35" borderId="26" xfId="0" applyNumberFormat="1" applyFont="1" applyFill="1" applyBorder="1" applyAlignment="1">
      <alignment vertical="center"/>
    </xf>
    <xf numFmtId="176" fontId="52" fillId="35" borderId="15" xfId="0" applyNumberFormat="1" applyFont="1" applyFill="1" applyBorder="1" applyAlignment="1">
      <alignment vertical="center"/>
    </xf>
    <xf numFmtId="177" fontId="52" fillId="35" borderId="15" xfId="0" applyNumberFormat="1" applyFont="1" applyFill="1" applyBorder="1" applyAlignment="1">
      <alignment vertical="center"/>
    </xf>
    <xf numFmtId="177" fontId="52" fillId="35" borderId="29" xfId="0" applyNumberFormat="1" applyFont="1" applyFill="1" applyBorder="1" applyAlignment="1">
      <alignment vertical="center"/>
    </xf>
    <xf numFmtId="3" fontId="52" fillId="35" borderId="16" xfId="0" applyNumberFormat="1" applyFont="1" applyFill="1" applyBorder="1" applyAlignment="1">
      <alignment vertical="center"/>
    </xf>
    <xf numFmtId="3" fontId="52" fillId="35" borderId="14" xfId="0" applyNumberFormat="1" applyFont="1" applyFill="1" applyBorder="1" applyAlignment="1">
      <alignment vertical="center"/>
    </xf>
    <xf numFmtId="3" fontId="52" fillId="35" borderId="36" xfId="0" applyNumberFormat="1" applyFont="1" applyFill="1" applyBorder="1" applyAlignment="1">
      <alignment vertical="center"/>
    </xf>
    <xf numFmtId="3" fontId="52" fillId="35" borderId="13" xfId="0" applyNumberFormat="1" applyFont="1" applyFill="1" applyBorder="1" applyAlignment="1">
      <alignment vertical="center"/>
    </xf>
    <xf numFmtId="3" fontId="52" fillId="35" borderId="28" xfId="0" applyNumberFormat="1" applyFont="1" applyFill="1" applyBorder="1" applyAlignment="1">
      <alignment vertical="center"/>
    </xf>
    <xf numFmtId="38" fontId="52" fillId="35" borderId="14" xfId="114" applyFont="1" applyFill="1" applyBorder="1" applyAlignment="1">
      <alignment vertical="center"/>
    </xf>
    <xf numFmtId="38" fontId="52" fillId="35" borderId="13" xfId="114" applyFont="1" applyFill="1" applyBorder="1" applyAlignment="1">
      <alignment vertical="center"/>
    </xf>
    <xf numFmtId="3" fontId="52" fillId="35" borderId="17" xfId="0" applyNumberFormat="1" applyFont="1" applyFill="1" applyBorder="1" applyAlignment="1">
      <alignment vertical="center"/>
    </xf>
    <xf numFmtId="38" fontId="52" fillId="35" borderId="16" xfId="114" applyFont="1" applyFill="1" applyBorder="1" applyAlignment="1">
      <alignment vertical="center"/>
    </xf>
    <xf numFmtId="3" fontId="52" fillId="35" borderId="10" xfId="0" applyNumberFormat="1" applyFont="1" applyFill="1" applyBorder="1" applyAlignment="1">
      <alignment vertical="center"/>
    </xf>
    <xf numFmtId="38" fontId="52" fillId="35" borderId="29" xfId="114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 wrapText="1" shrinkToFit="1"/>
    </xf>
    <xf numFmtId="3" fontId="0" fillId="33" borderId="23" xfId="0" applyNumberFormat="1" applyFont="1" applyFill="1" applyBorder="1" applyAlignment="1">
      <alignment horizontal="center" vertical="center" shrinkToFit="1"/>
    </xf>
    <xf numFmtId="3" fontId="0" fillId="33" borderId="25" xfId="0" applyNumberFormat="1" applyFont="1" applyFill="1" applyBorder="1" applyAlignment="1">
      <alignment horizontal="center" vertical="center" shrinkToFit="1"/>
    </xf>
    <xf numFmtId="3" fontId="52" fillId="33" borderId="23" xfId="0" applyNumberFormat="1" applyFont="1" applyFill="1" applyBorder="1" applyAlignment="1">
      <alignment horizontal="center" vertical="center" shrinkToFit="1"/>
    </xf>
    <xf numFmtId="3" fontId="52" fillId="33" borderId="25" xfId="0" applyNumberFormat="1" applyFont="1" applyFill="1" applyBorder="1" applyAlignment="1">
      <alignment horizontal="center" vertical="center" shrinkToFit="1"/>
    </xf>
    <xf numFmtId="3" fontId="0" fillId="33" borderId="19" xfId="0" applyNumberFormat="1" applyFill="1" applyBorder="1" applyAlignment="1">
      <alignment horizontal="center" vertical="center" shrinkToFit="1"/>
    </xf>
    <xf numFmtId="3" fontId="0" fillId="33" borderId="21" xfId="0" applyNumberFormat="1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3" fontId="52" fillId="33" borderId="19" xfId="0" applyNumberFormat="1" applyFont="1" applyFill="1" applyBorder="1" applyAlignment="1">
      <alignment horizontal="center" vertical="center" shrinkToFit="1"/>
    </xf>
    <xf numFmtId="3" fontId="52" fillId="33" borderId="21" xfId="0" applyNumberFormat="1" applyFont="1" applyFill="1" applyBorder="1" applyAlignment="1">
      <alignment horizontal="center" vertical="center" shrinkToFit="1"/>
    </xf>
    <xf numFmtId="3" fontId="52" fillId="33" borderId="16" xfId="0" applyNumberFormat="1" applyFont="1" applyFill="1" applyBorder="1" applyAlignment="1">
      <alignment horizontal="center" vertical="center" wrapText="1" shrinkToFit="1"/>
    </xf>
    <xf numFmtId="3" fontId="52" fillId="33" borderId="13" xfId="0" applyNumberFormat="1" applyFont="1" applyFill="1" applyBorder="1" applyAlignment="1">
      <alignment horizontal="center" vertical="center" wrapText="1" shrinkToFit="1"/>
    </xf>
    <xf numFmtId="3" fontId="0" fillId="33" borderId="16" xfId="0" applyNumberFormat="1" applyFont="1" applyFill="1" applyBorder="1" applyAlignment="1">
      <alignment horizontal="center" vertical="center" wrapText="1" shrinkToFit="1"/>
    </xf>
    <xf numFmtId="3" fontId="0" fillId="33" borderId="10" xfId="0" applyNumberFormat="1" applyFont="1" applyFill="1" applyBorder="1" applyAlignment="1">
      <alignment horizontal="center" vertical="center" shrinkToFit="1"/>
    </xf>
    <xf numFmtId="3" fontId="0" fillId="33" borderId="13" xfId="0" applyNumberFormat="1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 wrapText="1" shrinkToFit="1"/>
    </xf>
    <xf numFmtId="3" fontId="3" fillId="0" borderId="20" xfId="0" applyNumberFormat="1" applyFont="1" applyFill="1" applyBorder="1" applyAlignment="1">
      <alignment horizontal="left" vertical="center"/>
    </xf>
    <xf numFmtId="3" fontId="0" fillId="33" borderId="16" xfId="0" applyNumberFormat="1" applyFill="1" applyBorder="1" applyAlignment="1">
      <alignment horizontal="center" vertical="center" shrinkToFit="1"/>
    </xf>
    <xf numFmtId="3" fontId="0" fillId="33" borderId="19" xfId="0" applyNumberFormat="1" applyFont="1" applyFill="1" applyBorder="1" applyAlignment="1">
      <alignment horizontal="center" vertical="center" shrinkToFit="1"/>
    </xf>
    <xf numFmtId="3" fontId="0" fillId="33" borderId="18" xfId="0" applyNumberFormat="1" applyFont="1" applyFill="1" applyBorder="1" applyAlignment="1">
      <alignment horizontal="center" vertical="center" shrinkToFit="1"/>
    </xf>
    <xf numFmtId="3" fontId="0" fillId="33" borderId="37" xfId="0" applyNumberFormat="1" applyFont="1" applyFill="1" applyBorder="1" applyAlignment="1">
      <alignment horizontal="center" vertical="center" shrinkToFit="1"/>
    </xf>
    <xf numFmtId="3" fontId="0" fillId="33" borderId="38" xfId="0" applyNumberFormat="1" applyFont="1" applyFill="1" applyBorder="1" applyAlignment="1">
      <alignment horizontal="center" vertical="center" shrinkToFit="1"/>
    </xf>
    <xf numFmtId="3" fontId="0" fillId="33" borderId="27" xfId="0" applyNumberFormat="1" applyFont="1" applyFill="1" applyBorder="1" applyAlignment="1">
      <alignment horizontal="center" vertical="center" shrinkToFit="1"/>
    </xf>
    <xf numFmtId="3" fontId="3" fillId="33" borderId="16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shrinkToFit="1"/>
    </xf>
    <xf numFmtId="0" fontId="0" fillId="33" borderId="38" xfId="0" applyFont="1" applyFill="1" applyBorder="1" applyAlignment="1">
      <alignment horizontal="center" vertical="center" shrinkToFit="1"/>
    </xf>
    <xf numFmtId="0" fontId="0" fillId="33" borderId="27" xfId="0" applyFont="1" applyFill="1" applyBorder="1" applyAlignment="1">
      <alignment horizontal="center" vertical="center" shrinkToFit="1"/>
    </xf>
    <xf numFmtId="3" fontId="0" fillId="33" borderId="16" xfId="0" applyNumberFormat="1" applyFont="1" applyFill="1" applyBorder="1" applyAlignment="1">
      <alignment horizontal="center" vertical="center" shrinkToFit="1"/>
    </xf>
    <xf numFmtId="3" fontId="0" fillId="33" borderId="16" xfId="0" applyNumberFormat="1" applyFill="1" applyBorder="1" applyAlignment="1">
      <alignment horizontal="center" vertical="center" wrapText="1" shrinkToFit="1"/>
    </xf>
    <xf numFmtId="177" fontId="0" fillId="0" borderId="18" xfId="0" applyNumberFormat="1" applyFont="1" applyFill="1" applyBorder="1" applyAlignment="1">
      <alignment horizontal="center" vertical="center" shrinkToFit="1"/>
    </xf>
    <xf numFmtId="177" fontId="0" fillId="0" borderId="22" xfId="0" applyNumberFormat="1" applyFont="1" applyFill="1" applyBorder="1" applyAlignment="1">
      <alignment horizontal="center" vertical="center" shrinkToFit="1"/>
    </xf>
    <xf numFmtId="177" fontId="0" fillId="0" borderId="2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3" fontId="52" fillId="33" borderId="19" xfId="0" applyNumberFormat="1" applyFont="1" applyFill="1" applyBorder="1" applyAlignment="1">
      <alignment horizontal="center" vertical="center" wrapText="1" shrinkToFit="1"/>
    </xf>
    <xf numFmtId="3" fontId="52" fillId="33" borderId="21" xfId="0" applyNumberFormat="1" applyFont="1" applyFill="1" applyBorder="1" applyAlignment="1">
      <alignment horizontal="center" vertical="center" wrapText="1" shrinkToFit="1"/>
    </xf>
    <xf numFmtId="3" fontId="52" fillId="33" borderId="23" xfId="0" applyNumberFormat="1" applyFont="1" applyFill="1" applyBorder="1" applyAlignment="1">
      <alignment horizontal="center" vertical="center" wrapText="1" shrinkToFit="1"/>
    </xf>
    <xf numFmtId="3" fontId="52" fillId="33" borderId="25" xfId="0" applyNumberFormat="1" applyFont="1" applyFill="1" applyBorder="1" applyAlignment="1">
      <alignment horizontal="center" vertical="center" wrapText="1" shrinkToFit="1"/>
    </xf>
    <xf numFmtId="0" fontId="0" fillId="33" borderId="11" xfId="0" applyFont="1" applyFill="1" applyBorder="1" applyAlignment="1">
      <alignment horizontal="center" vertical="center" shrinkToFit="1"/>
    </xf>
    <xf numFmtId="3" fontId="0" fillId="0" borderId="20" xfId="0" applyNumberFormat="1" applyFont="1" applyFill="1" applyBorder="1" applyAlignment="1">
      <alignment horizontal="left" vertical="center" shrinkToFit="1"/>
    </xf>
    <xf numFmtId="3" fontId="0" fillId="0" borderId="0" xfId="0" applyNumberFormat="1" applyFont="1" applyFill="1" applyBorder="1" applyAlignment="1">
      <alignment horizontal="left" vertical="center" shrinkToFit="1"/>
    </xf>
    <xf numFmtId="3" fontId="3" fillId="0" borderId="0" xfId="0" applyNumberFormat="1" applyFont="1" applyFill="1" applyAlignment="1">
      <alignment horizontal="left" vertical="center"/>
    </xf>
    <xf numFmtId="3" fontId="0" fillId="33" borderId="37" xfId="0" applyNumberForma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 wrapText="1"/>
    </xf>
    <xf numFmtId="177" fontId="0" fillId="0" borderId="24" xfId="0" applyNumberFormat="1" applyFont="1" applyFill="1" applyBorder="1" applyAlignment="1">
      <alignment horizontal="center" vertical="center" wrapText="1"/>
    </xf>
    <xf numFmtId="3" fontId="0" fillId="33" borderId="13" xfId="0" applyNumberFormat="1" applyFont="1" applyFill="1" applyBorder="1" applyAlignment="1">
      <alignment horizontal="center" vertical="center" wrapText="1" shrinkToFit="1"/>
    </xf>
    <xf numFmtId="3" fontId="3" fillId="33" borderId="16" xfId="0" applyNumberFormat="1" applyFont="1" applyFill="1" applyBorder="1" applyAlignment="1">
      <alignment horizontal="center" vertical="center" wrapText="1" shrinkToFit="1"/>
    </xf>
    <xf numFmtId="3" fontId="3" fillId="33" borderId="10" xfId="0" applyNumberFormat="1" applyFont="1" applyFill="1" applyBorder="1" applyAlignment="1">
      <alignment horizontal="center" vertical="center" shrinkToFit="1"/>
    </xf>
    <xf numFmtId="3" fontId="3" fillId="33" borderId="13" xfId="0" applyNumberFormat="1" applyFont="1" applyFill="1" applyBorder="1" applyAlignment="1">
      <alignment horizontal="center" vertical="center" shrinkToFit="1"/>
    </xf>
    <xf numFmtId="3" fontId="0" fillId="33" borderId="37" xfId="0" applyNumberFormat="1" applyFill="1" applyBorder="1" applyAlignment="1">
      <alignment horizontal="center" vertical="center" wrapText="1" shrinkToFit="1"/>
    </xf>
    <xf numFmtId="3" fontId="0" fillId="33" borderId="38" xfId="0" applyNumberFormat="1" applyFont="1" applyFill="1" applyBorder="1" applyAlignment="1">
      <alignment horizontal="center" vertical="center" wrapText="1" shrinkToFit="1"/>
    </xf>
    <xf numFmtId="3" fontId="0" fillId="33" borderId="27" xfId="0" applyNumberFormat="1" applyFont="1" applyFill="1" applyBorder="1" applyAlignment="1">
      <alignment horizontal="center" vertical="center" wrapText="1" shrinkToFit="1"/>
    </xf>
    <xf numFmtId="3" fontId="54" fillId="33" borderId="27" xfId="0" applyNumberFormat="1" applyFont="1" applyFill="1" applyBorder="1" applyAlignment="1">
      <alignment horizontal="center" vertical="center" wrapText="1" shrinkToFit="1"/>
    </xf>
  </cellXfs>
  <cellStyles count="13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パーセント 2" xfId="97"/>
    <cellStyle name="Hyperlink" xfId="98"/>
    <cellStyle name="メモ" xfId="99"/>
    <cellStyle name="メモ 2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桁区切り 2" xfId="116"/>
    <cellStyle name="桁区切り 3" xfId="117"/>
    <cellStyle name="見出し 1" xfId="118"/>
    <cellStyle name="見出し 1 2" xfId="119"/>
    <cellStyle name="見出し 1 3" xfId="120"/>
    <cellStyle name="見出し 2" xfId="121"/>
    <cellStyle name="見出し 2 2" xfId="122"/>
    <cellStyle name="見出し 2 3" xfId="123"/>
    <cellStyle name="見出し 3" xfId="124"/>
    <cellStyle name="見出し 3 2" xfId="125"/>
    <cellStyle name="見出し 3 3" xfId="126"/>
    <cellStyle name="見出し 4" xfId="127"/>
    <cellStyle name="見出し 4 2" xfId="128"/>
    <cellStyle name="見出し 4 3" xfId="129"/>
    <cellStyle name="集計" xfId="130"/>
    <cellStyle name="集計 2" xfId="131"/>
    <cellStyle name="集計 3" xfId="132"/>
    <cellStyle name="出力" xfId="133"/>
    <cellStyle name="出力 2" xfId="134"/>
    <cellStyle name="出力 3" xfId="135"/>
    <cellStyle name="説明文" xfId="136"/>
    <cellStyle name="説明文 2" xfId="137"/>
    <cellStyle name="説明文 3" xfId="138"/>
    <cellStyle name="Currency [0]" xfId="139"/>
    <cellStyle name="Currency" xfId="140"/>
    <cellStyle name="入力" xfId="141"/>
    <cellStyle name="入力 2" xfId="142"/>
    <cellStyle name="入力 3" xfId="143"/>
    <cellStyle name="標準 2" xfId="144"/>
    <cellStyle name="標準 3" xfId="145"/>
    <cellStyle name="標準 4" xfId="146"/>
    <cellStyle name="標準 5" xfId="147"/>
    <cellStyle name="Followed Hyperlink" xfId="148"/>
    <cellStyle name="良い" xfId="149"/>
    <cellStyle name="良い 2" xfId="150"/>
    <cellStyle name="良い 3" xfId="151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stat.go.jp/SG1/chiiki/SelectItemDispatchAction.do" TargetMode="External" /><Relationship Id="rId2" Type="http://schemas.openxmlformats.org/officeDocument/2006/relationships/hyperlink" Target="http://www.e-stat.go.jp/SG1/estat/GL08020103.do?_toGL08020103_&amp;tclassID=000001088598&amp;cycleCode=0&amp;requestSender=search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V245"/>
  <sheetViews>
    <sheetView showZeros="0" tabSelected="1" view="pageBreakPreview" zoomScale="85" zoomScaleNormal="70" zoomScaleSheetLayoutView="85" zoomScalePageLayoutView="0" workbookViewId="0" topLeftCell="A1">
      <pane xSplit="1" ySplit="5" topLeftCell="B6" activePane="bottomRight" state="frozen"/>
      <selection pane="topLeft" activeCell="P5" sqref="P5"/>
      <selection pane="topRight" activeCell="P5" sqref="P5"/>
      <selection pane="bottomLeft" activeCell="P5" sqref="P5"/>
      <selection pane="bottomRight" activeCell="A1" sqref="A1"/>
    </sheetView>
  </sheetViews>
  <sheetFormatPr defaultColWidth="9.00390625" defaultRowHeight="23.25" customHeight="1"/>
  <cols>
    <col min="1" max="1" width="10.625" style="4" customWidth="1"/>
    <col min="2" max="7" width="10.625" style="57" customWidth="1"/>
    <col min="8" max="9" width="10.625" style="58" customWidth="1"/>
    <col min="10" max="10" width="10.625" style="57" customWidth="1"/>
    <col min="11" max="18" width="10.625" style="5" customWidth="1"/>
    <col min="19" max="19" width="10.625" style="83" customWidth="1"/>
    <col min="20" max="20" width="9.00390625" style="6" customWidth="1"/>
    <col min="21" max="21" width="13.50390625" style="6" customWidth="1"/>
    <col min="22" max="22" width="31.75390625" style="6" customWidth="1"/>
    <col min="23" max="16384" width="9.00390625" style="6" customWidth="1"/>
  </cols>
  <sheetData>
    <row r="1" spans="1:2" ht="23.25" customHeight="1">
      <c r="A1" s="6"/>
      <c r="B1" s="56" t="s">
        <v>71</v>
      </c>
    </row>
    <row r="2" spans="1:19" ht="23.25" customHeight="1">
      <c r="A2" s="5"/>
      <c r="C2" s="59"/>
      <c r="D2" s="60"/>
      <c r="E2" s="61"/>
      <c r="F2" s="60"/>
      <c r="G2" s="60"/>
      <c r="H2" s="60"/>
      <c r="I2" s="60"/>
      <c r="S2" s="84"/>
    </row>
    <row r="3" spans="1:19" s="7" customFormat="1" ht="23.25" customHeight="1">
      <c r="A3" s="234" t="s">
        <v>202</v>
      </c>
      <c r="B3" s="237" t="s">
        <v>271</v>
      </c>
      <c r="C3" s="238"/>
      <c r="D3" s="237" t="s">
        <v>271</v>
      </c>
      <c r="E3" s="238"/>
      <c r="F3" s="237" t="s">
        <v>271</v>
      </c>
      <c r="G3" s="238"/>
      <c r="H3" s="237" t="s">
        <v>271</v>
      </c>
      <c r="I3" s="238"/>
      <c r="J3" s="239" t="s">
        <v>258</v>
      </c>
      <c r="K3" s="232" t="s">
        <v>271</v>
      </c>
      <c r="L3" s="233"/>
      <c r="M3" s="232" t="s">
        <v>271</v>
      </c>
      <c r="N3" s="233"/>
      <c r="O3" s="232" t="s">
        <v>271</v>
      </c>
      <c r="P3" s="233"/>
      <c r="Q3" s="232" t="s">
        <v>271</v>
      </c>
      <c r="R3" s="233"/>
      <c r="S3" s="88" t="s">
        <v>255</v>
      </c>
    </row>
    <row r="4" spans="1:19" s="7" customFormat="1" ht="23.25" customHeight="1">
      <c r="A4" s="235"/>
      <c r="B4" s="230" t="s">
        <v>203</v>
      </c>
      <c r="C4" s="231"/>
      <c r="D4" s="230" t="s">
        <v>204</v>
      </c>
      <c r="E4" s="231"/>
      <c r="F4" s="230" t="s">
        <v>281</v>
      </c>
      <c r="G4" s="231"/>
      <c r="H4" s="230" t="s">
        <v>205</v>
      </c>
      <c r="I4" s="231"/>
      <c r="J4" s="240"/>
      <c r="K4" s="228" t="s">
        <v>206</v>
      </c>
      <c r="L4" s="229"/>
      <c r="M4" s="228" t="s">
        <v>123</v>
      </c>
      <c r="N4" s="229"/>
      <c r="O4" s="228" t="s">
        <v>124</v>
      </c>
      <c r="P4" s="229"/>
      <c r="Q4" s="228" t="s">
        <v>125</v>
      </c>
      <c r="R4" s="229"/>
      <c r="S4" s="89" t="s">
        <v>207</v>
      </c>
    </row>
    <row r="5" spans="1:19" s="7" customFormat="1" ht="23.25" customHeight="1">
      <c r="A5" s="236"/>
      <c r="B5" s="127" t="s">
        <v>279</v>
      </c>
      <c r="C5" s="127" t="s">
        <v>280</v>
      </c>
      <c r="D5" s="127" t="s">
        <v>279</v>
      </c>
      <c r="E5" s="127" t="s">
        <v>280</v>
      </c>
      <c r="F5" s="127" t="s">
        <v>279</v>
      </c>
      <c r="G5" s="127" t="s">
        <v>280</v>
      </c>
      <c r="H5" s="127" t="s">
        <v>279</v>
      </c>
      <c r="I5" s="127" t="s">
        <v>280</v>
      </c>
      <c r="J5" s="82" t="s">
        <v>283</v>
      </c>
      <c r="K5" s="127" t="s">
        <v>279</v>
      </c>
      <c r="L5" s="127" t="s">
        <v>280</v>
      </c>
      <c r="M5" s="127" t="s">
        <v>279</v>
      </c>
      <c r="N5" s="127" t="s">
        <v>280</v>
      </c>
      <c r="O5" s="127" t="s">
        <v>279</v>
      </c>
      <c r="P5" s="127" t="s">
        <v>280</v>
      </c>
      <c r="Q5" s="127" t="s">
        <v>279</v>
      </c>
      <c r="R5" s="127" t="s">
        <v>280</v>
      </c>
      <c r="S5" s="89" t="s">
        <v>283</v>
      </c>
    </row>
    <row r="6" spans="1:19" s="17" customFormat="1" ht="23.25" customHeight="1">
      <c r="A6" s="16" t="s">
        <v>129</v>
      </c>
      <c r="B6" s="128">
        <v>297631</v>
      </c>
      <c r="C6" s="128">
        <v>289731</v>
      </c>
      <c r="D6" s="128">
        <v>129718</v>
      </c>
      <c r="E6" s="128">
        <v>131110</v>
      </c>
      <c r="F6" s="128">
        <v>237280</v>
      </c>
      <c r="G6" s="128">
        <v>235450</v>
      </c>
      <c r="H6" s="129">
        <v>41.94</v>
      </c>
      <c r="I6" s="129">
        <v>44.87</v>
      </c>
      <c r="J6" s="130">
        <v>282960</v>
      </c>
      <c r="K6" s="128">
        <v>143723</v>
      </c>
      <c r="L6" s="128">
        <v>141690</v>
      </c>
      <c r="M6" s="128">
        <v>4797</v>
      </c>
      <c r="N6" s="128">
        <v>4280</v>
      </c>
      <c r="O6" s="128">
        <v>20013</v>
      </c>
      <c r="P6" s="128">
        <v>18902</v>
      </c>
      <c r="Q6" s="128">
        <v>115081</v>
      </c>
      <c r="R6" s="128">
        <v>114792</v>
      </c>
      <c r="S6" s="131">
        <v>886.47</v>
      </c>
    </row>
    <row r="7" spans="1:19" s="17" customFormat="1" ht="23.25" customHeight="1">
      <c r="A7" s="16" t="s">
        <v>13</v>
      </c>
      <c r="B7" s="128">
        <v>56676</v>
      </c>
      <c r="C7" s="132">
        <v>50369</v>
      </c>
      <c r="D7" s="128">
        <v>23387</v>
      </c>
      <c r="E7" s="128">
        <v>21289</v>
      </c>
      <c r="F7" s="128">
        <v>15521</v>
      </c>
      <c r="G7" s="128">
        <v>10781</v>
      </c>
      <c r="H7" s="129">
        <v>4.47</v>
      </c>
      <c r="I7" s="129">
        <v>3.07</v>
      </c>
      <c r="J7" s="130">
        <v>48038</v>
      </c>
      <c r="K7" s="128">
        <v>26507</v>
      </c>
      <c r="L7" s="128">
        <v>23450</v>
      </c>
      <c r="M7" s="128">
        <v>2099</v>
      </c>
      <c r="N7" s="128">
        <v>1734</v>
      </c>
      <c r="O7" s="128">
        <v>7411</v>
      </c>
      <c r="P7" s="128">
        <v>5856</v>
      </c>
      <c r="Q7" s="128">
        <v>16705</v>
      </c>
      <c r="R7" s="128">
        <v>15513</v>
      </c>
      <c r="S7" s="131">
        <v>1259.15</v>
      </c>
    </row>
    <row r="8" spans="1:19" s="17" customFormat="1" ht="23.25" customHeight="1">
      <c r="A8" s="16" t="s">
        <v>14</v>
      </c>
      <c r="B8" s="128">
        <v>38058</v>
      </c>
      <c r="C8" s="132">
        <v>34728</v>
      </c>
      <c r="D8" s="128">
        <v>14807</v>
      </c>
      <c r="E8" s="128">
        <v>14124</v>
      </c>
      <c r="F8" s="128">
        <v>5063</v>
      </c>
      <c r="G8" s="128"/>
      <c r="H8" s="129">
        <v>2.62</v>
      </c>
      <c r="I8" s="129"/>
      <c r="J8" s="130">
        <v>33540</v>
      </c>
      <c r="K8" s="128">
        <v>18838</v>
      </c>
      <c r="L8" s="128">
        <v>17324</v>
      </c>
      <c r="M8" s="128">
        <v>1393</v>
      </c>
      <c r="N8" s="128">
        <v>1261</v>
      </c>
      <c r="O8" s="128">
        <v>5585</v>
      </c>
      <c r="P8" s="128">
        <v>4744</v>
      </c>
      <c r="Q8" s="128">
        <v>11625</v>
      </c>
      <c r="R8" s="128">
        <v>10947</v>
      </c>
      <c r="S8" s="131">
        <v>322.51</v>
      </c>
    </row>
    <row r="9" spans="1:19" s="17" customFormat="1" ht="23.25" customHeight="1">
      <c r="A9" s="16" t="s">
        <v>15</v>
      </c>
      <c r="B9" s="128">
        <v>97702</v>
      </c>
      <c r="C9" s="132">
        <v>93193</v>
      </c>
      <c r="D9" s="128">
        <v>33799</v>
      </c>
      <c r="E9" s="128">
        <v>34724</v>
      </c>
      <c r="F9" s="128">
        <v>13659</v>
      </c>
      <c r="G9" s="128">
        <v>18282</v>
      </c>
      <c r="H9" s="129">
        <v>3.88</v>
      </c>
      <c r="I9" s="129">
        <v>5.77</v>
      </c>
      <c r="J9" s="130">
        <v>92385</v>
      </c>
      <c r="K9" s="128">
        <v>49218</v>
      </c>
      <c r="L9" s="128">
        <v>47508</v>
      </c>
      <c r="M9" s="128">
        <v>6007</v>
      </c>
      <c r="N9" s="128">
        <v>5062</v>
      </c>
      <c r="O9" s="128">
        <v>12923</v>
      </c>
      <c r="P9" s="128">
        <v>12648</v>
      </c>
      <c r="Q9" s="128">
        <v>29641</v>
      </c>
      <c r="R9" s="128">
        <v>28653</v>
      </c>
      <c r="S9" s="131">
        <v>908.39</v>
      </c>
    </row>
    <row r="10" spans="1:19" s="17" customFormat="1" ht="23.25" customHeight="1">
      <c r="A10" s="16" t="s">
        <v>16</v>
      </c>
      <c r="B10" s="128">
        <v>93511</v>
      </c>
      <c r="C10" s="132">
        <v>93045</v>
      </c>
      <c r="D10" s="128">
        <v>35861</v>
      </c>
      <c r="E10" s="128">
        <v>38915</v>
      </c>
      <c r="F10" s="128">
        <v>30471</v>
      </c>
      <c r="G10" s="128">
        <v>32129</v>
      </c>
      <c r="H10" s="129">
        <v>7.51</v>
      </c>
      <c r="I10" s="129">
        <v>7.78</v>
      </c>
      <c r="J10" s="130">
        <v>92056</v>
      </c>
      <c r="K10" s="128">
        <v>47239</v>
      </c>
      <c r="L10" s="128">
        <v>45361</v>
      </c>
      <c r="M10" s="128">
        <v>3103</v>
      </c>
      <c r="N10" s="128">
        <v>2563</v>
      </c>
      <c r="O10" s="128">
        <v>17056</v>
      </c>
      <c r="P10" s="128">
        <v>16544</v>
      </c>
      <c r="Q10" s="128">
        <v>26246</v>
      </c>
      <c r="R10" s="128">
        <v>25482</v>
      </c>
      <c r="S10" s="131">
        <v>437.55</v>
      </c>
    </row>
    <row r="11" spans="1:19" s="17" customFormat="1" ht="23.25" customHeight="1">
      <c r="A11" s="16" t="s">
        <v>17</v>
      </c>
      <c r="B11" s="128">
        <v>35642</v>
      </c>
      <c r="C11" s="132">
        <v>33043</v>
      </c>
      <c r="D11" s="128">
        <v>14256</v>
      </c>
      <c r="E11" s="128">
        <v>14122</v>
      </c>
      <c r="F11" s="128">
        <v>7837</v>
      </c>
      <c r="G11" s="128">
        <v>7017</v>
      </c>
      <c r="H11" s="129">
        <v>2.9</v>
      </c>
      <c r="I11" s="129">
        <v>2.82</v>
      </c>
      <c r="J11" s="130">
        <v>32645</v>
      </c>
      <c r="K11" s="128">
        <v>17134</v>
      </c>
      <c r="L11" s="128">
        <v>16181</v>
      </c>
      <c r="M11" s="128">
        <v>1607</v>
      </c>
      <c r="N11" s="128">
        <v>1515</v>
      </c>
      <c r="O11" s="128">
        <v>4852</v>
      </c>
      <c r="P11" s="128">
        <v>4576</v>
      </c>
      <c r="Q11" s="128">
        <v>10626</v>
      </c>
      <c r="R11" s="128">
        <v>9869</v>
      </c>
      <c r="S11" s="133">
        <v>623.5</v>
      </c>
    </row>
    <row r="12" spans="1:19" s="17" customFormat="1" ht="23.25" customHeight="1">
      <c r="A12" s="16" t="s">
        <v>18</v>
      </c>
      <c r="B12" s="128">
        <v>28062</v>
      </c>
      <c r="C12" s="132">
        <v>25366</v>
      </c>
      <c r="D12" s="128">
        <v>9973</v>
      </c>
      <c r="E12" s="128">
        <v>9622</v>
      </c>
      <c r="F12" s="128"/>
      <c r="G12" s="134"/>
      <c r="H12" s="129"/>
      <c r="I12" s="134"/>
      <c r="J12" s="130">
        <v>25058</v>
      </c>
      <c r="K12" s="128">
        <v>14291</v>
      </c>
      <c r="L12" s="128">
        <v>13098</v>
      </c>
      <c r="M12" s="128">
        <v>2632</v>
      </c>
      <c r="N12" s="128">
        <v>2178</v>
      </c>
      <c r="O12" s="128">
        <v>4424</v>
      </c>
      <c r="P12" s="128">
        <v>4169</v>
      </c>
      <c r="Q12" s="128">
        <v>7212</v>
      </c>
      <c r="R12" s="128">
        <v>6678</v>
      </c>
      <c r="S12" s="131">
        <v>825.97</v>
      </c>
    </row>
    <row r="13" spans="1:19" s="17" customFormat="1" ht="23.25" customHeight="1">
      <c r="A13" s="16" t="s">
        <v>282</v>
      </c>
      <c r="B13" s="128">
        <v>121583</v>
      </c>
      <c r="C13" s="132">
        <v>111932</v>
      </c>
      <c r="D13" s="128">
        <v>43046</v>
      </c>
      <c r="E13" s="128">
        <v>42232</v>
      </c>
      <c r="F13" s="128">
        <v>23292</v>
      </c>
      <c r="G13" s="128">
        <v>19247</v>
      </c>
      <c r="H13" s="129">
        <v>6.79</v>
      </c>
      <c r="I13" s="129">
        <v>5.99</v>
      </c>
      <c r="J13" s="130">
        <v>109697</v>
      </c>
      <c r="K13" s="128">
        <v>60063</v>
      </c>
      <c r="L13" s="128">
        <v>56355</v>
      </c>
      <c r="M13" s="128">
        <v>7939</v>
      </c>
      <c r="N13" s="128">
        <v>6785</v>
      </c>
      <c r="O13" s="128">
        <v>18078</v>
      </c>
      <c r="P13" s="128">
        <v>16571</v>
      </c>
      <c r="Q13" s="128">
        <v>33328</v>
      </c>
      <c r="R13" s="128">
        <v>32136</v>
      </c>
      <c r="S13" s="131">
        <v>1256.42</v>
      </c>
    </row>
    <row r="14" spans="1:19" s="17" customFormat="1" ht="23.25" customHeight="1">
      <c r="A14" s="16" t="s">
        <v>20</v>
      </c>
      <c r="B14" s="128">
        <v>19758</v>
      </c>
      <c r="C14" s="132">
        <v>18262</v>
      </c>
      <c r="D14" s="128">
        <v>7487</v>
      </c>
      <c r="E14" s="128">
        <v>7142</v>
      </c>
      <c r="F14" s="128"/>
      <c r="G14" s="128"/>
      <c r="H14" s="129"/>
      <c r="I14" s="129"/>
      <c r="J14" s="130">
        <v>17970</v>
      </c>
      <c r="K14" s="128">
        <v>9697</v>
      </c>
      <c r="L14" s="128">
        <v>9036</v>
      </c>
      <c r="M14" s="128">
        <v>1097</v>
      </c>
      <c r="N14" s="128">
        <v>1003</v>
      </c>
      <c r="O14" s="128">
        <v>3306</v>
      </c>
      <c r="P14" s="128">
        <v>2662</v>
      </c>
      <c r="Q14" s="128">
        <v>5272</v>
      </c>
      <c r="R14" s="128">
        <v>5325</v>
      </c>
      <c r="S14" s="131">
        <v>231.94</v>
      </c>
    </row>
    <row r="15" spans="1:19" s="17" customFormat="1" ht="23.25" customHeight="1">
      <c r="A15" s="16" t="s">
        <v>21</v>
      </c>
      <c r="B15" s="128">
        <v>36802</v>
      </c>
      <c r="C15" s="132">
        <v>32078</v>
      </c>
      <c r="D15" s="128">
        <v>16860</v>
      </c>
      <c r="E15" s="128">
        <v>14725</v>
      </c>
      <c r="F15" s="128">
        <v>15419</v>
      </c>
      <c r="G15" s="128">
        <v>12730</v>
      </c>
      <c r="H15" s="129">
        <v>4.84</v>
      </c>
      <c r="I15" s="129">
        <v>4.48</v>
      </c>
      <c r="J15" s="130">
        <v>30624</v>
      </c>
      <c r="K15" s="128">
        <v>17547</v>
      </c>
      <c r="L15" s="128">
        <v>14824</v>
      </c>
      <c r="M15" s="128">
        <v>744</v>
      </c>
      <c r="N15" s="128">
        <v>690</v>
      </c>
      <c r="O15" s="128">
        <v>5802</v>
      </c>
      <c r="P15" s="128">
        <v>4446</v>
      </c>
      <c r="Q15" s="128">
        <v>10970</v>
      </c>
      <c r="R15" s="128">
        <v>9525</v>
      </c>
      <c r="S15" s="131">
        <v>440.35</v>
      </c>
    </row>
    <row r="16" spans="1:19" s="17" customFormat="1" ht="23.25" customHeight="1">
      <c r="A16" s="16" t="s">
        <v>22</v>
      </c>
      <c r="B16" s="128">
        <v>27611</v>
      </c>
      <c r="C16" s="132">
        <v>25513</v>
      </c>
      <c r="D16" s="128">
        <v>10670</v>
      </c>
      <c r="E16" s="128">
        <v>10555</v>
      </c>
      <c r="F16" s="128"/>
      <c r="G16" s="128"/>
      <c r="H16" s="129"/>
      <c r="I16" s="129"/>
      <c r="J16" s="130">
        <v>25138</v>
      </c>
      <c r="K16" s="128">
        <v>14580</v>
      </c>
      <c r="L16" s="128">
        <v>13551</v>
      </c>
      <c r="M16" s="128">
        <v>2734</v>
      </c>
      <c r="N16" s="128">
        <v>2393</v>
      </c>
      <c r="O16" s="128">
        <v>3792</v>
      </c>
      <c r="P16" s="128">
        <v>3348</v>
      </c>
      <c r="Q16" s="128">
        <v>7972</v>
      </c>
      <c r="R16" s="128">
        <v>7717</v>
      </c>
      <c r="S16" s="131">
        <v>420.42</v>
      </c>
    </row>
    <row r="17" spans="1:19" s="17" customFormat="1" ht="23.25" customHeight="1">
      <c r="A17" s="16" t="s">
        <v>130</v>
      </c>
      <c r="B17" s="128">
        <v>26355</v>
      </c>
      <c r="C17" s="132">
        <v>24023</v>
      </c>
      <c r="D17" s="128">
        <v>9429</v>
      </c>
      <c r="E17" s="128">
        <v>9152</v>
      </c>
      <c r="F17" s="128"/>
      <c r="G17" s="128"/>
      <c r="H17" s="129"/>
      <c r="I17" s="129"/>
      <c r="J17" s="130">
        <v>23975</v>
      </c>
      <c r="K17" s="128">
        <v>13845</v>
      </c>
      <c r="L17" s="128">
        <v>12609</v>
      </c>
      <c r="M17" s="128">
        <v>3222</v>
      </c>
      <c r="N17" s="128">
        <v>2831</v>
      </c>
      <c r="O17" s="128">
        <v>3486</v>
      </c>
      <c r="P17" s="128">
        <v>3117</v>
      </c>
      <c r="Q17" s="128">
        <v>7122</v>
      </c>
      <c r="R17" s="128">
        <v>6631</v>
      </c>
      <c r="S17" s="133">
        <v>862.3</v>
      </c>
    </row>
    <row r="18" spans="1:19" s="17" customFormat="1" ht="23.25" customHeight="1">
      <c r="A18" s="18" t="s">
        <v>131</v>
      </c>
      <c r="B18" s="135">
        <v>119422</v>
      </c>
      <c r="C18" s="136">
        <v>112937</v>
      </c>
      <c r="D18" s="135">
        <v>41726</v>
      </c>
      <c r="E18" s="135">
        <v>42371</v>
      </c>
      <c r="F18" s="135">
        <v>24831</v>
      </c>
      <c r="G18" s="135">
        <v>25043</v>
      </c>
      <c r="H18" s="137">
        <v>6.1</v>
      </c>
      <c r="I18" s="137">
        <v>6.66</v>
      </c>
      <c r="J18" s="138">
        <v>111632</v>
      </c>
      <c r="K18" s="135">
        <v>61595</v>
      </c>
      <c r="L18" s="135">
        <v>58252</v>
      </c>
      <c r="M18" s="135">
        <v>8816</v>
      </c>
      <c r="N18" s="135">
        <v>7484</v>
      </c>
      <c r="O18" s="135">
        <v>17578</v>
      </c>
      <c r="P18" s="135">
        <v>16960</v>
      </c>
      <c r="Q18" s="135">
        <v>34499</v>
      </c>
      <c r="R18" s="135">
        <v>32971</v>
      </c>
      <c r="S18" s="139">
        <v>993.3</v>
      </c>
    </row>
    <row r="19" spans="1:19" s="17" customFormat="1" ht="23.25" customHeight="1" thickBot="1">
      <c r="A19" s="73" t="s">
        <v>270</v>
      </c>
      <c r="B19" s="140">
        <v>55463</v>
      </c>
      <c r="C19" s="140">
        <v>55579</v>
      </c>
      <c r="D19" s="140">
        <v>20787</v>
      </c>
      <c r="E19" s="140">
        <v>21709</v>
      </c>
      <c r="F19" s="140">
        <v>25076</v>
      </c>
      <c r="G19" s="140">
        <v>26837</v>
      </c>
      <c r="H19" s="141">
        <v>4.22</v>
      </c>
      <c r="I19" s="141">
        <v>4.49</v>
      </c>
      <c r="J19" s="142">
        <v>55273</v>
      </c>
      <c r="K19" s="140">
        <v>27861</v>
      </c>
      <c r="L19" s="140">
        <v>28621</v>
      </c>
      <c r="M19" s="140">
        <v>1399</v>
      </c>
      <c r="N19" s="140">
        <v>1336</v>
      </c>
      <c r="O19" s="140">
        <v>6100</v>
      </c>
      <c r="P19" s="140">
        <v>6075</v>
      </c>
      <c r="Q19" s="140">
        <v>19792</v>
      </c>
      <c r="R19" s="140">
        <v>20592</v>
      </c>
      <c r="S19" s="143">
        <v>182.46</v>
      </c>
    </row>
    <row r="20" spans="1:19" s="17" customFormat="1" ht="23.25" customHeight="1" thickBot="1">
      <c r="A20" s="19" t="s">
        <v>135</v>
      </c>
      <c r="B20" s="77">
        <f aca="true" t="shared" si="0" ref="B20:S20">SUM(B6:B19)</f>
        <v>1054276</v>
      </c>
      <c r="C20" s="77">
        <f t="shared" si="0"/>
        <v>999799</v>
      </c>
      <c r="D20" s="77">
        <f t="shared" si="0"/>
        <v>411806</v>
      </c>
      <c r="E20" s="77">
        <f t="shared" si="0"/>
        <v>411792</v>
      </c>
      <c r="F20" s="77">
        <f t="shared" si="0"/>
        <v>398449</v>
      </c>
      <c r="G20" s="77">
        <f t="shared" si="0"/>
        <v>387516</v>
      </c>
      <c r="H20" s="78">
        <f t="shared" si="0"/>
        <v>85.27</v>
      </c>
      <c r="I20" s="78">
        <f t="shared" si="0"/>
        <v>85.92999999999998</v>
      </c>
      <c r="J20" s="77">
        <f>SUM(J6:J19)</f>
        <v>980991</v>
      </c>
      <c r="K20" s="77">
        <f>SUM(K6:K19)</f>
        <v>522138</v>
      </c>
      <c r="L20" s="77">
        <f t="shared" si="0"/>
        <v>497860</v>
      </c>
      <c r="M20" s="77">
        <f aca="true" t="shared" si="1" ref="M20:R20">SUM(M6:M19)</f>
        <v>47589</v>
      </c>
      <c r="N20" s="77">
        <f t="shared" si="1"/>
        <v>41115</v>
      </c>
      <c r="O20" s="77">
        <f t="shared" si="1"/>
        <v>130406</v>
      </c>
      <c r="P20" s="77">
        <f t="shared" si="1"/>
        <v>120618</v>
      </c>
      <c r="Q20" s="77">
        <f t="shared" si="1"/>
        <v>336091</v>
      </c>
      <c r="R20" s="77">
        <f t="shared" si="1"/>
        <v>326831</v>
      </c>
      <c r="S20" s="144">
        <f t="shared" si="0"/>
        <v>9650.729999999998</v>
      </c>
    </row>
    <row r="21" spans="1:21" s="17" customFormat="1" ht="23.25" customHeight="1">
      <c r="A21" s="16" t="s">
        <v>24</v>
      </c>
      <c r="B21" s="128">
        <v>16981</v>
      </c>
      <c r="C21" s="128">
        <v>15731</v>
      </c>
      <c r="D21" s="128">
        <v>5508</v>
      </c>
      <c r="E21" s="128">
        <v>5412</v>
      </c>
      <c r="F21" s="128"/>
      <c r="G21" s="128"/>
      <c r="H21" s="129"/>
      <c r="I21" s="145"/>
      <c r="J21" s="130">
        <v>15559</v>
      </c>
      <c r="K21" s="128">
        <v>9148</v>
      </c>
      <c r="L21" s="128">
        <v>8381</v>
      </c>
      <c r="M21" s="128">
        <v>1663</v>
      </c>
      <c r="N21" s="128">
        <v>1359</v>
      </c>
      <c r="O21" s="128">
        <v>1797</v>
      </c>
      <c r="P21" s="128">
        <v>1579</v>
      </c>
      <c r="Q21" s="128">
        <v>5552</v>
      </c>
      <c r="R21" s="128">
        <v>5176</v>
      </c>
      <c r="S21" s="131">
        <v>608.82</v>
      </c>
      <c r="U21" s="23"/>
    </row>
    <row r="22" spans="1:19" s="17" customFormat="1" ht="23.25" customHeight="1">
      <c r="A22" s="16" t="s">
        <v>25</v>
      </c>
      <c r="B22" s="128">
        <v>6344</v>
      </c>
      <c r="C22" s="128">
        <v>5634</v>
      </c>
      <c r="D22" s="128">
        <v>2460</v>
      </c>
      <c r="E22" s="128">
        <v>2349</v>
      </c>
      <c r="F22" s="128"/>
      <c r="G22" s="128"/>
      <c r="H22" s="129"/>
      <c r="I22" s="145"/>
      <c r="J22" s="130">
        <v>5607</v>
      </c>
      <c r="K22" s="128">
        <v>3014</v>
      </c>
      <c r="L22" s="128">
        <v>2684</v>
      </c>
      <c r="M22" s="128">
        <v>855</v>
      </c>
      <c r="N22" s="128">
        <v>729</v>
      </c>
      <c r="O22" s="128">
        <v>792</v>
      </c>
      <c r="P22" s="128">
        <v>671</v>
      </c>
      <c r="Q22" s="128">
        <v>1357</v>
      </c>
      <c r="R22" s="128">
        <v>1279</v>
      </c>
      <c r="S22" s="131">
        <v>434.96</v>
      </c>
    </row>
    <row r="23" spans="1:19" s="17" customFormat="1" ht="23.25" customHeight="1">
      <c r="A23" s="16" t="s">
        <v>26</v>
      </c>
      <c r="B23" s="128">
        <v>13692</v>
      </c>
      <c r="C23" s="128">
        <v>12285</v>
      </c>
      <c r="D23" s="128">
        <v>4927</v>
      </c>
      <c r="E23" s="128">
        <v>4773</v>
      </c>
      <c r="F23" s="128"/>
      <c r="G23" s="128"/>
      <c r="H23" s="129"/>
      <c r="I23" s="145"/>
      <c r="J23" s="130">
        <v>12133</v>
      </c>
      <c r="K23" s="128">
        <v>7173</v>
      </c>
      <c r="L23" s="128">
        <v>6434</v>
      </c>
      <c r="M23" s="128">
        <v>1931</v>
      </c>
      <c r="N23" s="128">
        <v>1676</v>
      </c>
      <c r="O23" s="128">
        <v>1879</v>
      </c>
      <c r="P23" s="128">
        <v>1698</v>
      </c>
      <c r="Q23" s="128">
        <v>3349</v>
      </c>
      <c r="R23" s="128">
        <v>3045</v>
      </c>
      <c r="S23" s="131">
        <v>360.46</v>
      </c>
    </row>
    <row r="24" spans="1:19" s="17" customFormat="1" ht="23.25" customHeight="1">
      <c r="A24" s="16" t="s">
        <v>27</v>
      </c>
      <c r="B24" s="128">
        <v>32614</v>
      </c>
      <c r="C24" s="128">
        <v>32147</v>
      </c>
      <c r="D24" s="128">
        <v>10808</v>
      </c>
      <c r="E24" s="128">
        <v>11368</v>
      </c>
      <c r="F24" s="128"/>
      <c r="G24" s="128"/>
      <c r="H24" s="129"/>
      <c r="I24" s="129"/>
      <c r="J24" s="130">
        <v>33049</v>
      </c>
      <c r="K24" s="128">
        <v>17209</v>
      </c>
      <c r="L24" s="128">
        <v>17028</v>
      </c>
      <c r="M24" s="128">
        <v>2523</v>
      </c>
      <c r="N24" s="128">
        <v>1982</v>
      </c>
      <c r="O24" s="128">
        <v>3439</v>
      </c>
      <c r="P24" s="128">
        <v>3221</v>
      </c>
      <c r="Q24" s="128">
        <v>11213</v>
      </c>
      <c r="R24" s="128">
        <v>11191</v>
      </c>
      <c r="S24" s="131">
        <v>238.98</v>
      </c>
    </row>
    <row r="25" spans="1:19" s="17" customFormat="1" ht="23.25" customHeight="1">
      <c r="A25" s="16" t="s">
        <v>28</v>
      </c>
      <c r="B25" s="128">
        <v>27678</v>
      </c>
      <c r="C25" s="128">
        <v>28056</v>
      </c>
      <c r="D25" s="128">
        <v>9902</v>
      </c>
      <c r="E25" s="128">
        <v>10986</v>
      </c>
      <c r="F25" s="128">
        <v>9471</v>
      </c>
      <c r="G25" s="128">
        <v>12730</v>
      </c>
      <c r="H25" s="129">
        <v>1.76</v>
      </c>
      <c r="I25" s="129">
        <v>2.87</v>
      </c>
      <c r="J25" s="130">
        <v>26570</v>
      </c>
      <c r="K25" s="128">
        <v>13922</v>
      </c>
      <c r="L25" s="128">
        <v>14202</v>
      </c>
      <c r="M25" s="128">
        <v>1237</v>
      </c>
      <c r="N25" s="128">
        <v>1033</v>
      </c>
      <c r="O25" s="128">
        <v>2333</v>
      </c>
      <c r="P25" s="128">
        <v>2245</v>
      </c>
      <c r="Q25" s="128">
        <v>10298</v>
      </c>
      <c r="R25" s="128">
        <v>10882</v>
      </c>
      <c r="S25" s="131">
        <v>67.32</v>
      </c>
    </row>
    <row r="26" spans="1:22" s="17" customFormat="1" ht="23.25" customHeight="1">
      <c r="A26" s="16" t="s">
        <v>132</v>
      </c>
      <c r="B26" s="128">
        <v>5880</v>
      </c>
      <c r="C26" s="128">
        <v>5134</v>
      </c>
      <c r="D26" s="128">
        <v>2146</v>
      </c>
      <c r="E26" s="128">
        <v>1989</v>
      </c>
      <c r="F26" s="128"/>
      <c r="G26" s="128"/>
      <c r="H26" s="129"/>
      <c r="I26" s="129"/>
      <c r="J26" s="130">
        <v>5022</v>
      </c>
      <c r="K26" s="128">
        <v>2988</v>
      </c>
      <c r="L26" s="128">
        <v>2653</v>
      </c>
      <c r="M26" s="128">
        <v>661</v>
      </c>
      <c r="N26" s="128">
        <v>524</v>
      </c>
      <c r="O26" s="128">
        <v>690</v>
      </c>
      <c r="P26" s="128">
        <v>585</v>
      </c>
      <c r="Q26" s="128">
        <v>1634</v>
      </c>
      <c r="R26" s="128">
        <v>1544</v>
      </c>
      <c r="S26" s="131">
        <v>590.74</v>
      </c>
      <c r="U26" s="17" t="s">
        <v>274</v>
      </c>
      <c r="V26" s="91" t="s">
        <v>277</v>
      </c>
    </row>
    <row r="27" spans="1:22" s="17" customFormat="1" ht="23.25" customHeight="1">
      <c r="A27" s="16" t="s">
        <v>133</v>
      </c>
      <c r="B27" s="128">
        <v>15895</v>
      </c>
      <c r="C27" s="128">
        <v>15535</v>
      </c>
      <c r="D27" s="128">
        <v>5556</v>
      </c>
      <c r="E27" s="128">
        <v>5923</v>
      </c>
      <c r="F27" s="128"/>
      <c r="G27" s="128"/>
      <c r="H27" s="129"/>
      <c r="I27" s="129"/>
      <c r="J27" s="130">
        <v>15239</v>
      </c>
      <c r="K27" s="128">
        <v>8508</v>
      </c>
      <c r="L27" s="128">
        <v>8585</v>
      </c>
      <c r="M27" s="128">
        <v>1428</v>
      </c>
      <c r="N27" s="128">
        <v>1167</v>
      </c>
      <c r="O27" s="128">
        <v>2837</v>
      </c>
      <c r="P27" s="128">
        <v>3183</v>
      </c>
      <c r="Q27" s="128">
        <v>3986</v>
      </c>
      <c r="R27" s="128">
        <v>4049</v>
      </c>
      <c r="S27" s="131">
        <v>179.76</v>
      </c>
      <c r="U27" s="17" t="s">
        <v>275</v>
      </c>
      <c r="V27" s="91" t="s">
        <v>278</v>
      </c>
    </row>
    <row r="28" spans="1:19" s="17" customFormat="1" ht="23.25" customHeight="1">
      <c r="A28" s="16" t="s">
        <v>29</v>
      </c>
      <c r="B28" s="128">
        <v>7868</v>
      </c>
      <c r="C28" s="128">
        <v>7252</v>
      </c>
      <c r="D28" s="128">
        <v>2478</v>
      </c>
      <c r="E28" s="128">
        <v>2409</v>
      </c>
      <c r="F28" s="128"/>
      <c r="G28" s="128"/>
      <c r="H28" s="129"/>
      <c r="I28" s="129"/>
      <c r="J28" s="130">
        <v>7010</v>
      </c>
      <c r="K28" s="128">
        <v>4075</v>
      </c>
      <c r="L28" s="128">
        <v>3784</v>
      </c>
      <c r="M28" s="128">
        <v>584</v>
      </c>
      <c r="N28" s="128">
        <v>509</v>
      </c>
      <c r="O28" s="128">
        <v>1172</v>
      </c>
      <c r="P28" s="128">
        <v>1076</v>
      </c>
      <c r="Q28" s="128">
        <v>2313</v>
      </c>
      <c r="R28" s="128">
        <v>2185</v>
      </c>
      <c r="S28" s="131">
        <v>63.39</v>
      </c>
    </row>
    <row r="29" spans="1:19" s="17" customFormat="1" ht="23.25" customHeight="1">
      <c r="A29" s="16" t="s">
        <v>30</v>
      </c>
      <c r="B29" s="128">
        <v>5720</v>
      </c>
      <c r="C29" s="128">
        <v>5045</v>
      </c>
      <c r="D29" s="128">
        <v>2117</v>
      </c>
      <c r="E29" s="128">
        <v>1981</v>
      </c>
      <c r="F29" s="128"/>
      <c r="G29" s="128"/>
      <c r="H29" s="129"/>
      <c r="I29" s="129"/>
      <c r="J29" s="130">
        <v>4906</v>
      </c>
      <c r="K29" s="128">
        <v>2850</v>
      </c>
      <c r="L29" s="128">
        <v>2471</v>
      </c>
      <c r="M29" s="128">
        <v>563</v>
      </c>
      <c r="N29" s="128">
        <v>436</v>
      </c>
      <c r="O29" s="128">
        <v>947</v>
      </c>
      <c r="P29" s="128">
        <v>824</v>
      </c>
      <c r="Q29" s="128">
        <v>1338</v>
      </c>
      <c r="R29" s="128">
        <v>1209</v>
      </c>
      <c r="S29" s="131">
        <v>334.84</v>
      </c>
    </row>
    <row r="30" spans="1:19" s="17" customFormat="1" ht="23.25" customHeight="1">
      <c r="A30" s="16" t="s">
        <v>31</v>
      </c>
      <c r="B30" s="128">
        <v>11759</v>
      </c>
      <c r="C30" s="128">
        <v>11004</v>
      </c>
      <c r="D30" s="128">
        <v>4927</v>
      </c>
      <c r="E30" s="128">
        <v>4527</v>
      </c>
      <c r="F30" s="128"/>
      <c r="G30" s="146"/>
      <c r="H30" s="129"/>
      <c r="I30" s="134"/>
      <c r="J30" s="130">
        <v>10928</v>
      </c>
      <c r="K30" s="128">
        <v>5769</v>
      </c>
      <c r="L30" s="128">
        <v>5091</v>
      </c>
      <c r="M30" s="128">
        <v>356</v>
      </c>
      <c r="N30" s="128">
        <v>292</v>
      </c>
      <c r="O30" s="128">
        <v>2222</v>
      </c>
      <c r="P30" s="128">
        <v>1804</v>
      </c>
      <c r="Q30" s="128">
        <v>3160</v>
      </c>
      <c r="R30" s="128">
        <v>2939</v>
      </c>
      <c r="S30" s="131">
        <v>200.42</v>
      </c>
    </row>
    <row r="31" spans="1:19" s="17" customFormat="1" ht="23.25" customHeight="1">
      <c r="A31" s="16" t="s">
        <v>32</v>
      </c>
      <c r="B31" s="128">
        <v>15826</v>
      </c>
      <c r="C31" s="128">
        <v>14320</v>
      </c>
      <c r="D31" s="128">
        <v>6218</v>
      </c>
      <c r="E31" s="128">
        <v>5642</v>
      </c>
      <c r="F31" s="128"/>
      <c r="G31" s="128"/>
      <c r="H31" s="129"/>
      <c r="I31" s="129"/>
      <c r="J31" s="130">
        <v>14486</v>
      </c>
      <c r="K31" s="128">
        <v>7632</v>
      </c>
      <c r="L31" s="128">
        <v>6839</v>
      </c>
      <c r="M31" s="128">
        <v>967</v>
      </c>
      <c r="N31" s="128">
        <v>846</v>
      </c>
      <c r="O31" s="128">
        <v>2474</v>
      </c>
      <c r="P31" s="128">
        <v>2007</v>
      </c>
      <c r="Q31" s="128">
        <v>4171</v>
      </c>
      <c r="R31" s="128">
        <v>3950</v>
      </c>
      <c r="S31" s="131">
        <v>262.81</v>
      </c>
    </row>
    <row r="32" spans="1:19" s="17" customFormat="1" ht="23.25" customHeight="1">
      <c r="A32" s="16" t="s">
        <v>33</v>
      </c>
      <c r="B32" s="128">
        <v>9841</v>
      </c>
      <c r="C32" s="128">
        <v>8726</v>
      </c>
      <c r="D32" s="128">
        <v>4174</v>
      </c>
      <c r="E32" s="128">
        <v>3957</v>
      </c>
      <c r="F32" s="128"/>
      <c r="G32" s="128"/>
      <c r="H32" s="129"/>
      <c r="I32" s="129"/>
      <c r="J32" s="130">
        <v>8310</v>
      </c>
      <c r="K32" s="128">
        <v>5004</v>
      </c>
      <c r="L32" s="128">
        <v>4187</v>
      </c>
      <c r="M32" s="128">
        <v>1276</v>
      </c>
      <c r="N32" s="128">
        <v>815</v>
      </c>
      <c r="O32" s="128">
        <v>1168</v>
      </c>
      <c r="P32" s="128">
        <v>1019</v>
      </c>
      <c r="Q32" s="128">
        <v>2560</v>
      </c>
      <c r="R32" s="128">
        <v>2342</v>
      </c>
      <c r="S32" s="131">
        <v>992.36</v>
      </c>
    </row>
    <row r="33" spans="1:19" s="17" customFormat="1" ht="23.25" customHeight="1">
      <c r="A33" s="16" t="s">
        <v>36</v>
      </c>
      <c r="B33" s="128">
        <v>3466</v>
      </c>
      <c r="C33" s="128">
        <v>3059</v>
      </c>
      <c r="D33" s="128">
        <v>1292</v>
      </c>
      <c r="E33" s="128">
        <v>1233</v>
      </c>
      <c r="F33" s="128"/>
      <c r="G33" s="128"/>
      <c r="H33" s="129"/>
      <c r="I33" s="129"/>
      <c r="J33" s="130">
        <v>3061</v>
      </c>
      <c r="K33" s="128">
        <v>1738</v>
      </c>
      <c r="L33" s="128">
        <v>1514</v>
      </c>
      <c r="M33" s="128">
        <v>424</v>
      </c>
      <c r="N33" s="128">
        <v>355</v>
      </c>
      <c r="O33" s="128">
        <v>465</v>
      </c>
      <c r="P33" s="128">
        <v>403</v>
      </c>
      <c r="Q33" s="128">
        <v>848</v>
      </c>
      <c r="R33" s="128">
        <v>748</v>
      </c>
      <c r="S33" s="131">
        <v>156.19</v>
      </c>
    </row>
    <row r="34" spans="1:19" s="17" customFormat="1" ht="23.25" customHeight="1">
      <c r="A34" s="16" t="s">
        <v>37</v>
      </c>
      <c r="B34" s="128">
        <v>2795</v>
      </c>
      <c r="C34" s="128">
        <v>2487</v>
      </c>
      <c r="D34" s="128">
        <v>1103</v>
      </c>
      <c r="E34" s="128">
        <v>1027</v>
      </c>
      <c r="F34" s="128"/>
      <c r="G34" s="128"/>
      <c r="H34" s="129"/>
      <c r="I34" s="129"/>
      <c r="J34" s="130">
        <v>2441</v>
      </c>
      <c r="K34" s="128">
        <v>1407</v>
      </c>
      <c r="L34" s="128">
        <v>1250</v>
      </c>
      <c r="M34" s="128">
        <v>273</v>
      </c>
      <c r="N34" s="128">
        <v>237</v>
      </c>
      <c r="O34" s="128">
        <v>453</v>
      </c>
      <c r="P34" s="128">
        <v>357</v>
      </c>
      <c r="Q34" s="128">
        <v>677</v>
      </c>
      <c r="R34" s="128">
        <v>631</v>
      </c>
      <c r="S34" s="131">
        <v>69.66</v>
      </c>
    </row>
    <row r="35" spans="1:19" s="17" customFormat="1" ht="23.25" customHeight="1">
      <c r="A35" s="16" t="s">
        <v>34</v>
      </c>
      <c r="B35" s="128">
        <v>9333</v>
      </c>
      <c r="C35" s="128">
        <v>8421</v>
      </c>
      <c r="D35" s="128">
        <v>3318</v>
      </c>
      <c r="E35" s="128">
        <v>3274</v>
      </c>
      <c r="F35" s="128"/>
      <c r="G35" s="128"/>
      <c r="H35" s="129"/>
      <c r="I35" s="129"/>
      <c r="J35" s="130">
        <v>8312</v>
      </c>
      <c r="K35" s="128">
        <v>4801</v>
      </c>
      <c r="L35" s="128">
        <v>4463</v>
      </c>
      <c r="M35" s="128">
        <v>1312</v>
      </c>
      <c r="N35" s="128">
        <v>1167</v>
      </c>
      <c r="O35" s="128">
        <v>1311</v>
      </c>
      <c r="P35" s="128">
        <v>1151</v>
      </c>
      <c r="Q35" s="128">
        <v>2176</v>
      </c>
      <c r="R35" s="128">
        <v>2130</v>
      </c>
      <c r="S35" s="131">
        <v>245.82</v>
      </c>
    </row>
    <row r="36" spans="1:19" s="17" customFormat="1" ht="23.25" customHeight="1">
      <c r="A36" s="16" t="s">
        <v>38</v>
      </c>
      <c r="B36" s="128">
        <v>4149</v>
      </c>
      <c r="C36" s="128">
        <v>3936</v>
      </c>
      <c r="D36" s="128">
        <v>1516</v>
      </c>
      <c r="E36" s="128">
        <v>1503</v>
      </c>
      <c r="F36" s="128"/>
      <c r="G36" s="128"/>
      <c r="H36" s="129"/>
      <c r="I36" s="129"/>
      <c r="J36" s="130">
        <v>4027</v>
      </c>
      <c r="K36" s="128">
        <v>1986</v>
      </c>
      <c r="L36" s="128">
        <v>1911</v>
      </c>
      <c r="M36" s="128">
        <v>298</v>
      </c>
      <c r="N36" s="128">
        <v>274</v>
      </c>
      <c r="O36" s="128">
        <v>600</v>
      </c>
      <c r="P36" s="128">
        <v>536</v>
      </c>
      <c r="Q36" s="128">
        <v>1085</v>
      </c>
      <c r="R36" s="128">
        <v>1083</v>
      </c>
      <c r="S36" s="133">
        <v>80.8</v>
      </c>
    </row>
    <row r="37" spans="1:19" s="17" customFormat="1" ht="23.25" customHeight="1">
      <c r="A37" s="16" t="s">
        <v>39</v>
      </c>
      <c r="B37" s="128">
        <v>5865</v>
      </c>
      <c r="C37" s="128">
        <v>5378</v>
      </c>
      <c r="D37" s="128">
        <v>1990</v>
      </c>
      <c r="E37" s="128">
        <v>1924</v>
      </c>
      <c r="F37" s="128"/>
      <c r="G37" s="128"/>
      <c r="H37" s="129"/>
      <c r="I37" s="129"/>
      <c r="J37" s="130">
        <v>5365</v>
      </c>
      <c r="K37" s="128">
        <v>2957</v>
      </c>
      <c r="L37" s="128">
        <v>2794</v>
      </c>
      <c r="M37" s="128">
        <v>954</v>
      </c>
      <c r="N37" s="128">
        <v>860</v>
      </c>
      <c r="O37" s="128">
        <v>720</v>
      </c>
      <c r="P37" s="128">
        <v>671</v>
      </c>
      <c r="Q37" s="128">
        <v>1279</v>
      </c>
      <c r="R37" s="128">
        <v>1256</v>
      </c>
      <c r="S37" s="131">
        <v>134.02</v>
      </c>
    </row>
    <row r="38" spans="1:19" s="17" customFormat="1" ht="23.25" customHeight="1">
      <c r="A38" s="16" t="s">
        <v>134</v>
      </c>
      <c r="B38" s="128">
        <v>16693</v>
      </c>
      <c r="C38" s="128">
        <v>15091</v>
      </c>
      <c r="D38" s="128">
        <v>5959</v>
      </c>
      <c r="E38" s="128">
        <v>5793</v>
      </c>
      <c r="F38" s="128"/>
      <c r="G38" s="128"/>
      <c r="H38" s="129"/>
      <c r="I38" s="129"/>
      <c r="J38" s="130">
        <v>15421</v>
      </c>
      <c r="K38" s="128">
        <v>7781</v>
      </c>
      <c r="L38" s="128">
        <v>7237</v>
      </c>
      <c r="M38" s="128">
        <v>1566</v>
      </c>
      <c r="N38" s="128">
        <v>1399</v>
      </c>
      <c r="O38" s="128">
        <v>2348</v>
      </c>
      <c r="P38" s="128">
        <v>2137</v>
      </c>
      <c r="Q38" s="128">
        <v>3860</v>
      </c>
      <c r="R38" s="128">
        <v>3700</v>
      </c>
      <c r="S38" s="131">
        <v>302.92</v>
      </c>
    </row>
    <row r="39" spans="1:19" s="17" customFormat="1" ht="23.25" customHeight="1" thickBot="1">
      <c r="A39" s="20" t="s">
        <v>35</v>
      </c>
      <c r="B39" s="135">
        <v>12919</v>
      </c>
      <c r="C39" s="135">
        <v>11494</v>
      </c>
      <c r="D39" s="135">
        <v>4844</v>
      </c>
      <c r="E39" s="135">
        <v>4574</v>
      </c>
      <c r="F39" s="135"/>
      <c r="G39" s="135"/>
      <c r="H39" s="137"/>
      <c r="I39" s="137"/>
      <c r="J39" s="138">
        <v>11233</v>
      </c>
      <c r="K39" s="135">
        <v>6229</v>
      </c>
      <c r="L39" s="135">
        <v>5725</v>
      </c>
      <c r="M39" s="135">
        <v>1271</v>
      </c>
      <c r="N39" s="135">
        <v>1151</v>
      </c>
      <c r="O39" s="135">
        <v>1587</v>
      </c>
      <c r="P39" s="135">
        <v>1434</v>
      </c>
      <c r="Q39" s="135">
        <v>3359</v>
      </c>
      <c r="R39" s="135">
        <v>3125</v>
      </c>
      <c r="S39" s="147">
        <v>300.03</v>
      </c>
    </row>
    <row r="40" spans="1:19" s="17" customFormat="1" ht="23.25" customHeight="1" thickBot="1">
      <c r="A40" s="21" t="s">
        <v>136</v>
      </c>
      <c r="B40" s="79">
        <f>SUM(B21:B39)</f>
        <v>225318</v>
      </c>
      <c r="C40" s="79">
        <f>SUM(C21:C39)</f>
        <v>210735</v>
      </c>
      <c r="D40" s="79">
        <f>SUM(D21:D39)</f>
        <v>81243</v>
      </c>
      <c r="E40" s="79">
        <f aca="true" t="shared" si="2" ref="E40:L40">SUM(E21:E39)</f>
        <v>80644</v>
      </c>
      <c r="F40" s="79">
        <f t="shared" si="2"/>
        <v>9471</v>
      </c>
      <c r="G40" s="79">
        <f t="shared" si="2"/>
        <v>12730</v>
      </c>
      <c r="H40" s="80">
        <f t="shared" si="2"/>
        <v>1.76</v>
      </c>
      <c r="I40" s="80">
        <f t="shared" si="2"/>
        <v>2.87</v>
      </c>
      <c r="J40" s="79">
        <f t="shared" si="2"/>
        <v>208679</v>
      </c>
      <c r="K40" s="79">
        <f t="shared" si="2"/>
        <v>114191</v>
      </c>
      <c r="L40" s="79">
        <f t="shared" si="2"/>
        <v>107233</v>
      </c>
      <c r="M40" s="79">
        <f aca="true" t="shared" si="3" ref="M40:R40">SUM(M21:M39)</f>
        <v>20142</v>
      </c>
      <c r="N40" s="79">
        <f t="shared" si="3"/>
        <v>16811</v>
      </c>
      <c r="O40" s="79">
        <f t="shared" si="3"/>
        <v>29234</v>
      </c>
      <c r="P40" s="79">
        <f t="shared" si="3"/>
        <v>26601</v>
      </c>
      <c r="Q40" s="79">
        <f t="shared" si="3"/>
        <v>64215</v>
      </c>
      <c r="R40" s="79">
        <f t="shared" si="3"/>
        <v>62464</v>
      </c>
      <c r="S40" s="90">
        <f>SUM(S21:S39)</f>
        <v>5624.299999999999</v>
      </c>
    </row>
    <row r="41" spans="1:19" ht="23.25" customHeight="1" thickTop="1">
      <c r="A41" s="10" t="s">
        <v>208</v>
      </c>
      <c r="B41" s="148">
        <f aca="true" t="shared" si="4" ref="B41:S41">B20+B40</f>
        <v>1279594</v>
      </c>
      <c r="C41" s="148">
        <f t="shared" si="4"/>
        <v>1210534</v>
      </c>
      <c r="D41" s="148">
        <f t="shared" si="4"/>
        <v>493049</v>
      </c>
      <c r="E41" s="148">
        <f t="shared" si="4"/>
        <v>492436</v>
      </c>
      <c r="F41" s="148">
        <f t="shared" si="4"/>
        <v>407920</v>
      </c>
      <c r="G41" s="148">
        <f t="shared" si="4"/>
        <v>400246</v>
      </c>
      <c r="H41" s="149">
        <f t="shared" si="4"/>
        <v>87.03</v>
      </c>
      <c r="I41" s="149">
        <f t="shared" si="4"/>
        <v>88.79999999999998</v>
      </c>
      <c r="J41" s="148">
        <f t="shared" si="4"/>
        <v>1189670</v>
      </c>
      <c r="K41" s="148">
        <f t="shared" si="4"/>
        <v>636329</v>
      </c>
      <c r="L41" s="148">
        <f t="shared" si="4"/>
        <v>605093</v>
      </c>
      <c r="M41" s="148">
        <f t="shared" si="4"/>
        <v>67731</v>
      </c>
      <c r="N41" s="148">
        <f t="shared" si="4"/>
        <v>57926</v>
      </c>
      <c r="O41" s="148">
        <f t="shared" si="4"/>
        <v>159640</v>
      </c>
      <c r="P41" s="148">
        <f t="shared" si="4"/>
        <v>147219</v>
      </c>
      <c r="Q41" s="148">
        <f t="shared" si="4"/>
        <v>400306</v>
      </c>
      <c r="R41" s="148">
        <f t="shared" si="4"/>
        <v>389295</v>
      </c>
      <c r="S41" s="150">
        <f t="shared" si="4"/>
        <v>15275.029999999997</v>
      </c>
    </row>
    <row r="42" spans="1:19" ht="23.25" customHeight="1">
      <c r="A42" s="53"/>
      <c r="B42" s="62"/>
      <c r="C42" s="62"/>
      <c r="D42" s="62"/>
      <c r="E42" s="62"/>
      <c r="F42" s="62"/>
      <c r="G42" s="62"/>
      <c r="H42" s="62"/>
      <c r="I42" s="62"/>
      <c r="J42" s="62"/>
      <c r="K42" s="52"/>
      <c r="L42" s="52"/>
      <c r="M42" s="52"/>
      <c r="N42" s="52"/>
      <c r="O42" s="52"/>
      <c r="P42" s="52"/>
      <c r="Q42" s="52"/>
      <c r="R42" s="52"/>
      <c r="S42" s="85"/>
    </row>
    <row r="43" spans="1:19" s="171" customFormat="1" ht="27.75" customHeight="1">
      <c r="A43" s="227" t="s">
        <v>284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</row>
    <row r="44" spans="1:19" ht="23.25" customHeight="1">
      <c r="A44" s="64"/>
      <c r="S44" s="86"/>
    </row>
    <row r="45" ht="23.25" customHeight="1">
      <c r="S45" s="86"/>
    </row>
    <row r="46" ht="23.25" customHeight="1">
      <c r="S46" s="86"/>
    </row>
    <row r="47" ht="23.25" customHeight="1">
      <c r="S47" s="86"/>
    </row>
    <row r="48" ht="23.25" customHeight="1">
      <c r="S48" s="86"/>
    </row>
    <row r="49" ht="23.25" customHeight="1">
      <c r="S49" s="86"/>
    </row>
    <row r="50" ht="23.25" customHeight="1">
      <c r="S50" s="86"/>
    </row>
    <row r="51" ht="23.25" customHeight="1">
      <c r="S51" s="86"/>
    </row>
    <row r="52" ht="23.25" customHeight="1">
      <c r="S52" s="86"/>
    </row>
    <row r="53" ht="23.25" customHeight="1">
      <c r="S53" s="86"/>
    </row>
    <row r="54" ht="23.25" customHeight="1">
      <c r="S54" s="87"/>
    </row>
    <row r="55" ht="23.25" customHeight="1">
      <c r="S55" s="87"/>
    </row>
    <row r="56" ht="23.25" customHeight="1">
      <c r="S56" s="87"/>
    </row>
    <row r="57" ht="23.25" customHeight="1">
      <c r="S57" s="87"/>
    </row>
    <row r="58" ht="23.25" customHeight="1">
      <c r="S58" s="87"/>
    </row>
    <row r="59" ht="23.25" customHeight="1">
      <c r="S59" s="87"/>
    </row>
    <row r="60" ht="23.25" customHeight="1">
      <c r="S60" s="87"/>
    </row>
    <row r="61" ht="23.25" customHeight="1">
      <c r="S61" s="87"/>
    </row>
    <row r="62" ht="23.25" customHeight="1">
      <c r="S62" s="87"/>
    </row>
    <row r="63" ht="23.25" customHeight="1">
      <c r="S63" s="87"/>
    </row>
    <row r="64" ht="23.25" customHeight="1">
      <c r="S64" s="87"/>
    </row>
    <row r="65" ht="23.25" customHeight="1">
      <c r="S65" s="87"/>
    </row>
    <row r="66" ht="23.25" customHeight="1">
      <c r="S66" s="87"/>
    </row>
    <row r="67" ht="23.25" customHeight="1">
      <c r="S67" s="87"/>
    </row>
    <row r="68" ht="23.25" customHeight="1">
      <c r="S68" s="87"/>
    </row>
    <row r="69" ht="23.25" customHeight="1">
      <c r="S69" s="87"/>
    </row>
    <row r="70" ht="23.25" customHeight="1">
      <c r="S70" s="87"/>
    </row>
    <row r="71" ht="23.25" customHeight="1">
      <c r="S71" s="87"/>
    </row>
    <row r="72" ht="23.25" customHeight="1">
      <c r="S72" s="87"/>
    </row>
    <row r="73" ht="23.25" customHeight="1">
      <c r="S73" s="87"/>
    </row>
    <row r="74" ht="23.25" customHeight="1">
      <c r="S74" s="87"/>
    </row>
    <row r="75" ht="23.25" customHeight="1">
      <c r="S75" s="87"/>
    </row>
    <row r="76" ht="23.25" customHeight="1">
      <c r="S76" s="87"/>
    </row>
    <row r="77" ht="23.25" customHeight="1">
      <c r="S77" s="87"/>
    </row>
    <row r="78" ht="23.25" customHeight="1">
      <c r="S78" s="87"/>
    </row>
    <row r="79" ht="23.25" customHeight="1">
      <c r="S79" s="87"/>
    </row>
    <row r="80" ht="23.25" customHeight="1">
      <c r="S80" s="87"/>
    </row>
    <row r="81" ht="23.25" customHeight="1">
      <c r="S81" s="87"/>
    </row>
    <row r="82" ht="23.25" customHeight="1">
      <c r="S82" s="87"/>
    </row>
    <row r="83" ht="23.25" customHeight="1">
      <c r="S83" s="87"/>
    </row>
    <row r="84" ht="23.25" customHeight="1">
      <c r="S84" s="87"/>
    </row>
    <row r="85" ht="23.25" customHeight="1">
      <c r="S85" s="87"/>
    </row>
    <row r="86" ht="23.25" customHeight="1">
      <c r="S86" s="87"/>
    </row>
    <row r="87" ht="23.25" customHeight="1">
      <c r="S87" s="87"/>
    </row>
    <row r="88" ht="23.25" customHeight="1">
      <c r="S88" s="87"/>
    </row>
    <row r="89" ht="23.25" customHeight="1">
      <c r="S89" s="87"/>
    </row>
    <row r="90" ht="23.25" customHeight="1">
      <c r="S90" s="87"/>
    </row>
    <row r="91" ht="23.25" customHeight="1">
      <c r="S91" s="87"/>
    </row>
    <row r="92" ht="23.25" customHeight="1">
      <c r="S92" s="87"/>
    </row>
    <row r="93" ht="23.25" customHeight="1">
      <c r="S93" s="87"/>
    </row>
    <row r="94" ht="23.25" customHeight="1">
      <c r="S94" s="87"/>
    </row>
    <row r="95" ht="23.25" customHeight="1">
      <c r="S95" s="87"/>
    </row>
    <row r="96" ht="23.25" customHeight="1">
      <c r="S96" s="87"/>
    </row>
    <row r="97" ht="23.25" customHeight="1">
      <c r="S97" s="87"/>
    </row>
    <row r="98" ht="23.25" customHeight="1">
      <c r="S98" s="87"/>
    </row>
    <row r="99" ht="23.25" customHeight="1">
      <c r="S99" s="87"/>
    </row>
    <row r="100" ht="23.25" customHeight="1">
      <c r="S100" s="87"/>
    </row>
    <row r="101" ht="23.25" customHeight="1">
      <c r="S101" s="87"/>
    </row>
    <row r="102" ht="23.25" customHeight="1">
      <c r="S102" s="87"/>
    </row>
    <row r="103" ht="23.25" customHeight="1">
      <c r="S103" s="87"/>
    </row>
    <row r="104" ht="23.25" customHeight="1">
      <c r="S104" s="87"/>
    </row>
    <row r="105" ht="23.25" customHeight="1">
      <c r="S105" s="87"/>
    </row>
    <row r="106" ht="23.25" customHeight="1">
      <c r="S106" s="87"/>
    </row>
    <row r="107" ht="23.25" customHeight="1">
      <c r="S107" s="87"/>
    </row>
    <row r="108" ht="23.25" customHeight="1">
      <c r="S108" s="87"/>
    </row>
    <row r="109" ht="23.25" customHeight="1">
      <c r="S109" s="87"/>
    </row>
    <row r="110" ht="23.25" customHeight="1">
      <c r="S110" s="87"/>
    </row>
    <row r="111" ht="23.25" customHeight="1">
      <c r="S111" s="87"/>
    </row>
    <row r="112" ht="23.25" customHeight="1">
      <c r="S112" s="87"/>
    </row>
    <row r="113" ht="23.25" customHeight="1">
      <c r="S113" s="87"/>
    </row>
    <row r="114" ht="23.25" customHeight="1">
      <c r="S114" s="87"/>
    </row>
    <row r="115" ht="23.25" customHeight="1">
      <c r="S115" s="87"/>
    </row>
    <row r="116" ht="23.25" customHeight="1">
      <c r="S116" s="87"/>
    </row>
    <row r="117" ht="23.25" customHeight="1">
      <c r="S117" s="87"/>
    </row>
    <row r="118" ht="23.25" customHeight="1">
      <c r="S118" s="87"/>
    </row>
    <row r="119" ht="23.25" customHeight="1">
      <c r="S119" s="87"/>
    </row>
    <row r="120" ht="23.25" customHeight="1">
      <c r="S120" s="87"/>
    </row>
    <row r="121" ht="23.25" customHeight="1">
      <c r="S121" s="87"/>
    </row>
    <row r="122" ht="23.25" customHeight="1">
      <c r="S122" s="87"/>
    </row>
    <row r="123" ht="23.25" customHeight="1">
      <c r="S123" s="87"/>
    </row>
    <row r="124" ht="23.25" customHeight="1">
      <c r="S124" s="87"/>
    </row>
    <row r="125" ht="23.25" customHeight="1">
      <c r="S125" s="87"/>
    </row>
    <row r="126" ht="23.25" customHeight="1">
      <c r="S126" s="87"/>
    </row>
    <row r="127" ht="23.25" customHeight="1">
      <c r="S127" s="87"/>
    </row>
    <row r="128" ht="23.25" customHeight="1">
      <c r="S128" s="87"/>
    </row>
    <row r="129" ht="23.25" customHeight="1">
      <c r="S129" s="87"/>
    </row>
    <row r="130" ht="23.25" customHeight="1">
      <c r="S130" s="87"/>
    </row>
    <row r="131" ht="23.25" customHeight="1">
      <c r="S131" s="87"/>
    </row>
    <row r="132" ht="23.25" customHeight="1">
      <c r="S132" s="87"/>
    </row>
    <row r="133" ht="23.25" customHeight="1">
      <c r="S133" s="87"/>
    </row>
    <row r="134" ht="23.25" customHeight="1">
      <c r="S134" s="87"/>
    </row>
    <row r="135" ht="23.25" customHeight="1">
      <c r="S135" s="87"/>
    </row>
    <row r="136" ht="23.25" customHeight="1">
      <c r="S136" s="87"/>
    </row>
    <row r="137" ht="23.25" customHeight="1">
      <c r="S137" s="87"/>
    </row>
    <row r="138" ht="23.25" customHeight="1">
      <c r="S138" s="87"/>
    </row>
    <row r="139" ht="23.25" customHeight="1">
      <c r="S139" s="87"/>
    </row>
    <row r="140" ht="23.25" customHeight="1">
      <c r="S140" s="87"/>
    </row>
    <row r="141" ht="23.25" customHeight="1">
      <c r="S141" s="87"/>
    </row>
    <row r="142" ht="23.25" customHeight="1">
      <c r="S142" s="87"/>
    </row>
    <row r="143" ht="23.25" customHeight="1">
      <c r="S143" s="87"/>
    </row>
    <row r="144" ht="23.25" customHeight="1">
      <c r="S144" s="87"/>
    </row>
    <row r="145" ht="23.25" customHeight="1">
      <c r="S145" s="87"/>
    </row>
    <row r="146" ht="23.25" customHeight="1">
      <c r="S146" s="87"/>
    </row>
    <row r="147" ht="23.25" customHeight="1">
      <c r="S147" s="87"/>
    </row>
    <row r="148" ht="23.25" customHeight="1">
      <c r="S148" s="87"/>
    </row>
    <row r="149" ht="23.25" customHeight="1">
      <c r="S149" s="87"/>
    </row>
    <row r="150" ht="23.25" customHeight="1">
      <c r="S150" s="87"/>
    </row>
    <row r="151" ht="23.25" customHeight="1">
      <c r="S151" s="87"/>
    </row>
    <row r="152" ht="23.25" customHeight="1">
      <c r="S152" s="87"/>
    </row>
    <row r="153" ht="23.25" customHeight="1">
      <c r="S153" s="87"/>
    </row>
    <row r="154" ht="23.25" customHeight="1">
      <c r="S154" s="87"/>
    </row>
    <row r="155" ht="23.25" customHeight="1">
      <c r="S155" s="87"/>
    </row>
    <row r="156" ht="23.25" customHeight="1">
      <c r="S156" s="87"/>
    </row>
    <row r="157" ht="23.25" customHeight="1">
      <c r="S157" s="87"/>
    </row>
    <row r="158" ht="23.25" customHeight="1">
      <c r="S158" s="87"/>
    </row>
    <row r="159" ht="23.25" customHeight="1">
      <c r="S159" s="87"/>
    </row>
    <row r="160" ht="23.25" customHeight="1">
      <c r="S160" s="87"/>
    </row>
    <row r="161" ht="23.25" customHeight="1">
      <c r="S161" s="87"/>
    </row>
    <row r="162" ht="23.25" customHeight="1">
      <c r="S162" s="87"/>
    </row>
    <row r="163" ht="23.25" customHeight="1">
      <c r="S163" s="87"/>
    </row>
    <row r="164" ht="23.25" customHeight="1">
      <c r="S164" s="87"/>
    </row>
    <row r="165" ht="23.25" customHeight="1">
      <c r="S165" s="87"/>
    </row>
    <row r="166" ht="23.25" customHeight="1">
      <c r="S166" s="87"/>
    </row>
    <row r="167" ht="23.25" customHeight="1">
      <c r="S167" s="87"/>
    </row>
    <row r="168" ht="23.25" customHeight="1">
      <c r="S168" s="87"/>
    </row>
    <row r="169" ht="23.25" customHeight="1">
      <c r="S169" s="87"/>
    </row>
    <row r="170" ht="23.25" customHeight="1">
      <c r="S170" s="87"/>
    </row>
    <row r="171" ht="23.25" customHeight="1">
      <c r="S171" s="87"/>
    </row>
    <row r="172" ht="23.25" customHeight="1">
      <c r="S172" s="87"/>
    </row>
    <row r="173" ht="23.25" customHeight="1">
      <c r="S173" s="87"/>
    </row>
    <row r="174" ht="23.25" customHeight="1">
      <c r="S174" s="87"/>
    </row>
    <row r="175" ht="23.25" customHeight="1">
      <c r="S175" s="87"/>
    </row>
    <row r="176" ht="23.25" customHeight="1">
      <c r="S176" s="87"/>
    </row>
    <row r="177" ht="23.25" customHeight="1">
      <c r="S177" s="87"/>
    </row>
    <row r="178" ht="23.25" customHeight="1">
      <c r="S178" s="87"/>
    </row>
    <row r="179" ht="23.25" customHeight="1">
      <c r="S179" s="87"/>
    </row>
    <row r="180" ht="23.25" customHeight="1">
      <c r="S180" s="87"/>
    </row>
    <row r="181" ht="23.25" customHeight="1">
      <c r="S181" s="87"/>
    </row>
    <row r="182" ht="23.25" customHeight="1">
      <c r="S182" s="87"/>
    </row>
    <row r="183" ht="23.25" customHeight="1">
      <c r="S183" s="87"/>
    </row>
    <row r="184" ht="23.25" customHeight="1">
      <c r="S184" s="87"/>
    </row>
    <row r="185" ht="23.25" customHeight="1">
      <c r="S185" s="87"/>
    </row>
    <row r="186" ht="23.25" customHeight="1">
      <c r="S186" s="87"/>
    </row>
    <row r="187" ht="23.25" customHeight="1">
      <c r="S187" s="87"/>
    </row>
    <row r="188" ht="23.25" customHeight="1">
      <c r="S188" s="87"/>
    </row>
    <row r="189" ht="23.25" customHeight="1">
      <c r="S189" s="87"/>
    </row>
    <row r="190" ht="23.25" customHeight="1">
      <c r="S190" s="87"/>
    </row>
    <row r="191" ht="23.25" customHeight="1">
      <c r="S191" s="87"/>
    </row>
    <row r="192" ht="23.25" customHeight="1">
      <c r="S192" s="87"/>
    </row>
    <row r="193" ht="23.25" customHeight="1">
      <c r="S193" s="87"/>
    </row>
    <row r="194" ht="23.25" customHeight="1">
      <c r="S194" s="87"/>
    </row>
    <row r="195" ht="23.25" customHeight="1">
      <c r="S195" s="87"/>
    </row>
    <row r="196" ht="23.25" customHeight="1">
      <c r="S196" s="87"/>
    </row>
    <row r="197" ht="23.25" customHeight="1">
      <c r="S197" s="87"/>
    </row>
    <row r="198" ht="23.25" customHeight="1">
      <c r="S198" s="87"/>
    </row>
    <row r="199" ht="23.25" customHeight="1">
      <c r="S199" s="87"/>
    </row>
    <row r="200" ht="23.25" customHeight="1">
      <c r="S200" s="87"/>
    </row>
    <row r="201" ht="23.25" customHeight="1">
      <c r="S201" s="87"/>
    </row>
    <row r="202" ht="23.25" customHeight="1">
      <c r="S202" s="87"/>
    </row>
    <row r="203" ht="23.25" customHeight="1">
      <c r="S203" s="87"/>
    </row>
    <row r="204" ht="23.25" customHeight="1">
      <c r="S204" s="87"/>
    </row>
    <row r="205" ht="23.25" customHeight="1">
      <c r="S205" s="87"/>
    </row>
    <row r="206" ht="23.25" customHeight="1">
      <c r="S206" s="87"/>
    </row>
    <row r="207" ht="23.25" customHeight="1">
      <c r="S207" s="87"/>
    </row>
    <row r="208" ht="23.25" customHeight="1">
      <c r="S208" s="87"/>
    </row>
    <row r="209" ht="23.25" customHeight="1">
      <c r="S209" s="87"/>
    </row>
    <row r="210" ht="23.25" customHeight="1">
      <c r="S210" s="87"/>
    </row>
    <row r="211" ht="23.25" customHeight="1">
      <c r="S211" s="87"/>
    </row>
    <row r="212" ht="23.25" customHeight="1">
      <c r="S212" s="87"/>
    </row>
    <row r="213" ht="23.25" customHeight="1">
      <c r="S213" s="87"/>
    </row>
    <row r="214" ht="23.25" customHeight="1">
      <c r="S214" s="87"/>
    </row>
    <row r="215" ht="23.25" customHeight="1">
      <c r="S215" s="87"/>
    </row>
    <row r="216" ht="23.25" customHeight="1">
      <c r="S216" s="87"/>
    </row>
    <row r="217" ht="23.25" customHeight="1">
      <c r="S217" s="87"/>
    </row>
    <row r="218" ht="23.25" customHeight="1">
      <c r="S218" s="87"/>
    </row>
    <row r="219" ht="23.25" customHeight="1">
      <c r="S219" s="87"/>
    </row>
    <row r="220" ht="23.25" customHeight="1">
      <c r="S220" s="87"/>
    </row>
    <row r="221" ht="23.25" customHeight="1">
      <c r="S221" s="87"/>
    </row>
    <row r="222" ht="23.25" customHeight="1">
      <c r="S222" s="87"/>
    </row>
    <row r="223" ht="23.25" customHeight="1">
      <c r="S223" s="87"/>
    </row>
    <row r="224" ht="23.25" customHeight="1">
      <c r="S224" s="87"/>
    </row>
    <row r="225" ht="23.25" customHeight="1">
      <c r="S225" s="87"/>
    </row>
    <row r="226" ht="23.25" customHeight="1">
      <c r="S226" s="87"/>
    </row>
    <row r="227" ht="23.25" customHeight="1">
      <c r="S227" s="87"/>
    </row>
    <row r="228" ht="23.25" customHeight="1">
      <c r="S228" s="87"/>
    </row>
    <row r="229" ht="23.25" customHeight="1">
      <c r="S229" s="87"/>
    </row>
    <row r="230" ht="23.25" customHeight="1">
      <c r="S230" s="87"/>
    </row>
    <row r="231" ht="23.25" customHeight="1">
      <c r="S231" s="87"/>
    </row>
    <row r="232" ht="23.25" customHeight="1">
      <c r="S232" s="87"/>
    </row>
    <row r="233" ht="23.25" customHeight="1">
      <c r="S233" s="87"/>
    </row>
    <row r="234" ht="23.25" customHeight="1">
      <c r="S234" s="87"/>
    </row>
    <row r="235" ht="23.25" customHeight="1">
      <c r="S235" s="87"/>
    </row>
    <row r="236" ht="23.25" customHeight="1">
      <c r="S236" s="87"/>
    </row>
    <row r="237" ht="23.25" customHeight="1">
      <c r="S237" s="87"/>
    </row>
    <row r="238" ht="23.25" customHeight="1">
      <c r="S238" s="87"/>
    </row>
    <row r="239" ht="23.25" customHeight="1">
      <c r="S239" s="87"/>
    </row>
    <row r="240" ht="23.25" customHeight="1">
      <c r="S240" s="87"/>
    </row>
    <row r="241" ht="23.25" customHeight="1">
      <c r="S241" s="87"/>
    </row>
    <row r="242" ht="23.25" customHeight="1">
      <c r="S242" s="87"/>
    </row>
    <row r="243" ht="23.25" customHeight="1">
      <c r="S243" s="87"/>
    </row>
    <row r="244" ht="23.25" customHeight="1">
      <c r="S244" s="87"/>
    </row>
    <row r="245" ht="23.25" customHeight="1">
      <c r="S245" s="87"/>
    </row>
  </sheetData>
  <sheetProtection/>
  <mergeCells count="19">
    <mergeCell ref="A3:A5"/>
    <mergeCell ref="B3:C3"/>
    <mergeCell ref="D3:E3"/>
    <mergeCell ref="H3:I3"/>
    <mergeCell ref="J3:J4"/>
    <mergeCell ref="B4:C4"/>
    <mergeCell ref="D4:E4"/>
    <mergeCell ref="F3:G3"/>
    <mergeCell ref="F4:G4"/>
    <mergeCell ref="A43:S43"/>
    <mergeCell ref="O4:P4"/>
    <mergeCell ref="H4:I4"/>
    <mergeCell ref="K4:L4"/>
    <mergeCell ref="Q4:R4"/>
    <mergeCell ref="K3:L3"/>
    <mergeCell ref="M3:N3"/>
    <mergeCell ref="O3:P3"/>
    <mergeCell ref="Q3:R3"/>
    <mergeCell ref="M4:N4"/>
  </mergeCells>
  <hyperlinks>
    <hyperlink ref="V26" r:id="rId1" display="http://www.e-stat.go.jp/SG1/chiiki/SelectItemDispatchAction.do"/>
    <hyperlink ref="V27" r:id="rId2" display="http://www.e-stat.go.jp/SG1/estat/GL08020103.do?_toGL08020103_&amp;tclassID=000001088598&amp;cycleCode=0&amp;requestSender=search"/>
  </hyperlinks>
  <printOptions horizontalCentered="1" verticalCentered="1"/>
  <pageMargins left="0.5905511811023623" right="0.5905511811023623" top="0.7874015748031497" bottom="0.5905511811023623" header="0.6299212598425197" footer="0.2755905511811024"/>
  <pageSetup fitToHeight="1" fitToWidth="1" horizontalDpi="600" verticalDpi="600" orientation="landscape" paperSize="9" scale="52" r:id="rId5"/>
  <headerFooter alignWithMargins="0">
    <oddHeader>&amp;L&amp;14Ⅱ　個別資料</oddHead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AG43"/>
  <sheetViews>
    <sheetView showZeros="0" view="pageBreakPreview" zoomScale="85" zoomScaleNormal="85" zoomScaleSheetLayoutView="85" zoomScalePageLayoutView="0" workbookViewId="0" topLeftCell="A1">
      <pane xSplit="1" ySplit="5" topLeftCell="B18" activePane="bottomRight" state="frozen"/>
      <selection pane="topLeft" activeCell="P5" sqref="P5"/>
      <selection pane="topRight" activeCell="P5" sqref="P5"/>
      <selection pane="bottomLeft" activeCell="P5" sqref="P5"/>
      <selection pane="bottomRight" activeCell="S6" sqref="S6"/>
    </sheetView>
  </sheetViews>
  <sheetFormatPr defaultColWidth="10.625" defaultRowHeight="22.5" customHeight="1"/>
  <cols>
    <col min="1" max="1" width="10.625" style="4" customWidth="1"/>
    <col min="2" max="6" width="10.625" style="5" customWidth="1"/>
    <col min="7" max="11" width="10.625" style="22" customWidth="1"/>
    <col min="12" max="16" width="10.625" style="5" customWidth="1"/>
    <col min="17" max="17" width="10.625" style="14" customWidth="1"/>
    <col min="18" max="19" width="10.625" style="5" customWidth="1"/>
    <col min="20" max="20" width="10.625" style="6" customWidth="1"/>
    <col min="21" max="24" width="10.625" style="5" customWidth="1"/>
    <col min="25" max="25" width="10.625" style="22" customWidth="1"/>
    <col min="26" max="32" width="10.625" style="5" customWidth="1"/>
    <col min="33" max="33" width="10.625" style="22" customWidth="1"/>
    <col min="34" max="16384" width="10.625" style="6" customWidth="1"/>
  </cols>
  <sheetData>
    <row r="1" ht="22.5" customHeight="1">
      <c r="B1" s="1" t="s">
        <v>62</v>
      </c>
    </row>
    <row r="2" spans="2:20" ht="22.5" customHeight="1">
      <c r="B2" s="92" t="s">
        <v>63</v>
      </c>
      <c r="C2" s="92"/>
      <c r="D2" s="92"/>
      <c r="E2" s="92"/>
      <c r="F2" s="92"/>
      <c r="G2" s="93"/>
      <c r="H2" s="93"/>
      <c r="I2" s="93"/>
      <c r="J2" s="93"/>
      <c r="K2" s="93"/>
      <c r="L2" s="92" t="s">
        <v>209</v>
      </c>
      <c r="M2" s="92"/>
      <c r="N2" s="94" t="s">
        <v>143</v>
      </c>
      <c r="O2" s="92"/>
      <c r="P2" s="92"/>
      <c r="Q2" s="5" t="s">
        <v>65</v>
      </c>
      <c r="T2" s="5" t="s">
        <v>210</v>
      </c>
    </row>
    <row r="3" spans="1:22" s="15" customFormat="1" ht="22.5" customHeight="1">
      <c r="A3" s="234" t="s">
        <v>11</v>
      </c>
      <c r="B3" s="100" t="s">
        <v>211</v>
      </c>
      <c r="C3" s="100" t="s">
        <v>212</v>
      </c>
      <c r="D3" s="100" t="s">
        <v>213</v>
      </c>
      <c r="E3" s="100" t="s">
        <v>214</v>
      </c>
      <c r="F3" s="100" t="s">
        <v>215</v>
      </c>
      <c r="G3" s="69" t="s">
        <v>216</v>
      </c>
      <c r="H3" s="69" t="s">
        <v>217</v>
      </c>
      <c r="I3" s="69" t="s">
        <v>218</v>
      </c>
      <c r="J3" s="101" t="s">
        <v>264</v>
      </c>
      <c r="K3" s="102" t="s">
        <v>265</v>
      </c>
      <c r="L3" s="241" t="s">
        <v>170</v>
      </c>
      <c r="M3" s="241" t="s">
        <v>171</v>
      </c>
      <c r="N3" s="244" t="s">
        <v>219</v>
      </c>
      <c r="O3" s="100" t="s">
        <v>220</v>
      </c>
      <c r="P3" s="100" t="s">
        <v>221</v>
      </c>
      <c r="Q3" s="81" t="s">
        <v>222</v>
      </c>
      <c r="R3" s="100" t="s">
        <v>223</v>
      </c>
      <c r="S3" s="100" t="s">
        <v>106</v>
      </c>
      <c r="T3" s="81" t="s">
        <v>224</v>
      </c>
      <c r="U3" s="100" t="s">
        <v>225</v>
      </c>
      <c r="V3" s="100" t="s">
        <v>107</v>
      </c>
    </row>
    <row r="4" spans="1:22" s="15" customFormat="1" ht="22.5" customHeight="1">
      <c r="A4" s="235"/>
      <c r="B4" s="97"/>
      <c r="C4" s="97"/>
      <c r="D4" s="97" t="s">
        <v>226</v>
      </c>
      <c r="E4" s="97" t="s">
        <v>226</v>
      </c>
      <c r="F4" s="97" t="s">
        <v>226</v>
      </c>
      <c r="G4" s="70" t="s">
        <v>227</v>
      </c>
      <c r="H4" s="70" t="s">
        <v>228</v>
      </c>
      <c r="I4" s="70" t="s">
        <v>229</v>
      </c>
      <c r="J4" s="103" t="s">
        <v>230</v>
      </c>
      <c r="K4" s="103" t="s">
        <v>64</v>
      </c>
      <c r="L4" s="242"/>
      <c r="M4" s="242"/>
      <c r="N4" s="235"/>
      <c r="O4" s="97" t="s">
        <v>231</v>
      </c>
      <c r="P4" s="97" t="s">
        <v>231</v>
      </c>
      <c r="Q4" s="242" t="s">
        <v>142</v>
      </c>
      <c r="R4" s="97" t="s">
        <v>232</v>
      </c>
      <c r="S4" s="97" t="s">
        <v>232</v>
      </c>
      <c r="T4" s="242" t="s">
        <v>142</v>
      </c>
      <c r="U4" s="97" t="s">
        <v>233</v>
      </c>
      <c r="V4" s="97" t="s">
        <v>233</v>
      </c>
    </row>
    <row r="5" spans="1:22" s="7" customFormat="1" ht="22.5" customHeight="1">
      <c r="A5" s="236"/>
      <c r="B5" s="104" t="s">
        <v>234</v>
      </c>
      <c r="C5" s="104" t="s">
        <v>235</v>
      </c>
      <c r="D5" s="104" t="s">
        <v>236</v>
      </c>
      <c r="E5" s="104" t="s">
        <v>237</v>
      </c>
      <c r="F5" s="98" t="s">
        <v>238</v>
      </c>
      <c r="G5" s="105" t="s">
        <v>238</v>
      </c>
      <c r="H5" s="105" t="s">
        <v>239</v>
      </c>
      <c r="I5" s="105" t="s">
        <v>239</v>
      </c>
      <c r="J5" s="105" t="s">
        <v>240</v>
      </c>
      <c r="K5" s="105" t="s">
        <v>241</v>
      </c>
      <c r="L5" s="243"/>
      <c r="M5" s="243"/>
      <c r="N5" s="236"/>
      <c r="O5" s="98" t="s">
        <v>240</v>
      </c>
      <c r="P5" s="98" t="s">
        <v>240</v>
      </c>
      <c r="Q5" s="243"/>
      <c r="R5" s="98" t="s">
        <v>242</v>
      </c>
      <c r="S5" s="98" t="s">
        <v>239</v>
      </c>
      <c r="T5" s="243"/>
      <c r="U5" s="98" t="s">
        <v>242</v>
      </c>
      <c r="V5" s="98" t="s">
        <v>239</v>
      </c>
    </row>
    <row r="6" spans="1:33" ht="22.5" customHeight="1">
      <c r="A6" s="8" t="s">
        <v>12</v>
      </c>
      <c r="B6" s="151">
        <v>2104764</v>
      </c>
      <c r="C6" s="151">
        <v>12923691</v>
      </c>
      <c r="D6" s="161"/>
      <c r="E6" s="162"/>
      <c r="F6" s="161"/>
      <c r="G6" s="172">
        <f aca="true" t="shared" si="0" ref="G6:G21">ROUND(C6/B6,1)</f>
        <v>6.1</v>
      </c>
      <c r="H6" s="177">
        <f aca="true" t="shared" si="1" ref="H6:H21">ROUND(D6/B6*100,1)</f>
        <v>0</v>
      </c>
      <c r="I6" s="178">
        <f aca="true" t="shared" si="2" ref="I6:I21">ROUND(E6/B6*100,1)</f>
        <v>0</v>
      </c>
      <c r="J6" s="187">
        <f>B6/'第１表'!$S6</f>
        <v>2374.3206199871397</v>
      </c>
      <c r="K6" s="187">
        <f>C6/'第１表'!$S6</f>
        <v>14578.825002538157</v>
      </c>
      <c r="L6" s="166"/>
      <c r="M6" s="166"/>
      <c r="N6" s="132"/>
      <c r="O6" s="132"/>
      <c r="P6" s="132"/>
      <c r="Q6" s="132">
        <v>18971</v>
      </c>
      <c r="R6" s="132">
        <v>8706</v>
      </c>
      <c r="S6" s="193">
        <f>ROUND(R6/100/'第１表'!S6*100,1)</f>
        <v>9.8</v>
      </c>
      <c r="T6" s="132">
        <v>205537</v>
      </c>
      <c r="U6" s="132">
        <v>52882</v>
      </c>
      <c r="V6" s="193">
        <f>ROUND(U6/100/'第１表'!S6*100,1)</f>
        <v>59.7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2.5" customHeight="1">
      <c r="A7" s="8" t="s">
        <v>13</v>
      </c>
      <c r="B7" s="151">
        <v>814176</v>
      </c>
      <c r="C7" s="151">
        <v>6158791</v>
      </c>
      <c r="D7" s="161"/>
      <c r="E7" s="161"/>
      <c r="F7" s="161"/>
      <c r="G7" s="172">
        <f t="shared" si="0"/>
        <v>7.6</v>
      </c>
      <c r="H7" s="177">
        <f t="shared" si="1"/>
        <v>0</v>
      </c>
      <c r="I7" s="178">
        <f t="shared" si="2"/>
        <v>0</v>
      </c>
      <c r="J7" s="187">
        <f>B7/'第１表'!$S7</f>
        <v>646.6076321327879</v>
      </c>
      <c r="K7" s="187">
        <f>C7/'第１表'!$S7</f>
        <v>4891.229003692967</v>
      </c>
      <c r="L7" s="166"/>
      <c r="M7" s="166"/>
      <c r="N7" s="132">
        <v>12</v>
      </c>
      <c r="O7" s="132">
        <v>3249</v>
      </c>
      <c r="P7" s="132">
        <v>7631</v>
      </c>
      <c r="Q7" s="132">
        <v>98105</v>
      </c>
      <c r="R7" s="132">
        <v>2347</v>
      </c>
      <c r="S7" s="193">
        <f>ROUND(R7/100/'第１表'!S7*100,1)</f>
        <v>1.9</v>
      </c>
      <c r="T7" s="132">
        <v>320908</v>
      </c>
      <c r="U7" s="132">
        <v>84199</v>
      </c>
      <c r="V7" s="193">
        <f>ROUND(U7/100/'第１表'!S7*100,1)</f>
        <v>66.9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22.5" customHeight="1">
      <c r="A8" s="8" t="s">
        <v>14</v>
      </c>
      <c r="B8" s="151">
        <v>617525</v>
      </c>
      <c r="C8" s="151">
        <v>4683244</v>
      </c>
      <c r="D8" s="161"/>
      <c r="E8" s="161"/>
      <c r="F8" s="161"/>
      <c r="G8" s="172">
        <f t="shared" si="0"/>
        <v>7.6</v>
      </c>
      <c r="H8" s="177">
        <f t="shared" si="1"/>
        <v>0</v>
      </c>
      <c r="I8" s="178">
        <f t="shared" si="2"/>
        <v>0</v>
      </c>
      <c r="J8" s="187">
        <f>B8/'第１表'!$S8</f>
        <v>1914.7468295556728</v>
      </c>
      <c r="K8" s="187">
        <f>C8/'第１表'!$S8</f>
        <v>14521.236550804626</v>
      </c>
      <c r="L8" s="166"/>
      <c r="M8" s="166"/>
      <c r="N8" s="132">
        <v>16</v>
      </c>
      <c r="O8" s="132">
        <v>5414</v>
      </c>
      <c r="P8" s="132">
        <v>10760</v>
      </c>
      <c r="Q8" s="132">
        <v>2536</v>
      </c>
      <c r="R8" s="132">
        <v>890</v>
      </c>
      <c r="S8" s="193">
        <f>ROUND(R8/100/'第１表'!S8*100,1)</f>
        <v>2.8</v>
      </c>
      <c r="T8" s="132">
        <v>139459</v>
      </c>
      <c r="U8" s="132">
        <v>22003</v>
      </c>
      <c r="V8" s="193">
        <f>ROUND(U8/100/'第１表'!S8*100,1)</f>
        <v>68.2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22.5" customHeight="1">
      <c r="A9" s="8" t="s">
        <v>15</v>
      </c>
      <c r="B9" s="151">
        <v>3310276</v>
      </c>
      <c r="C9" s="151">
        <v>24938201</v>
      </c>
      <c r="D9" s="161"/>
      <c r="E9" s="161"/>
      <c r="F9" s="161"/>
      <c r="G9" s="172">
        <f t="shared" si="0"/>
        <v>7.5</v>
      </c>
      <c r="H9" s="177">
        <f t="shared" si="1"/>
        <v>0</v>
      </c>
      <c r="I9" s="178">
        <f t="shared" si="2"/>
        <v>0</v>
      </c>
      <c r="J9" s="187">
        <f>B9/'第１表'!$S9</f>
        <v>3644.1132112859013</v>
      </c>
      <c r="K9" s="187">
        <f>C9/'第１表'!$S9</f>
        <v>27453.187507568335</v>
      </c>
      <c r="L9" s="166"/>
      <c r="M9" s="166"/>
      <c r="N9" s="132"/>
      <c r="O9" s="132"/>
      <c r="P9" s="132"/>
      <c r="Q9" s="132">
        <v>13872</v>
      </c>
      <c r="R9" s="132">
        <v>16133</v>
      </c>
      <c r="S9" s="193">
        <f>ROUND(R9/100/'第１表'!S9*100,1)</f>
        <v>17.8</v>
      </c>
      <c r="T9" s="132">
        <v>144004</v>
      </c>
      <c r="U9" s="132">
        <v>51499</v>
      </c>
      <c r="V9" s="193">
        <f>ROUND(U9/100/'第１表'!S9*100,1)</f>
        <v>56.7</v>
      </c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22.5" customHeight="1">
      <c r="A10" s="8" t="s">
        <v>16</v>
      </c>
      <c r="B10" s="151">
        <v>1918236</v>
      </c>
      <c r="C10" s="151">
        <v>13818914</v>
      </c>
      <c r="D10" s="161"/>
      <c r="E10" s="161"/>
      <c r="F10" s="161"/>
      <c r="G10" s="172">
        <f t="shared" si="0"/>
        <v>7.2</v>
      </c>
      <c r="H10" s="177">
        <f t="shared" si="1"/>
        <v>0</v>
      </c>
      <c r="I10" s="178">
        <f t="shared" si="2"/>
        <v>0</v>
      </c>
      <c r="J10" s="187">
        <f>B10/'第１表'!$S10</f>
        <v>4384.03839561193</v>
      </c>
      <c r="K10" s="187">
        <f>C10/'第１表'!$S10</f>
        <v>31582.479716603815</v>
      </c>
      <c r="L10" s="166"/>
      <c r="M10" s="166"/>
      <c r="N10" s="132"/>
      <c r="O10" s="132"/>
      <c r="P10" s="132"/>
      <c r="Q10" s="132">
        <v>219307</v>
      </c>
      <c r="R10" s="132">
        <v>9405</v>
      </c>
      <c r="S10" s="193">
        <f>ROUND(R10/100/'第１表'!S10*100,1)</f>
        <v>21.5</v>
      </c>
      <c r="T10" s="132">
        <v>21463</v>
      </c>
      <c r="U10" s="132">
        <v>21966</v>
      </c>
      <c r="V10" s="193">
        <f>ROUND(U10/100/'第１表'!S10*100,1)</f>
        <v>50.2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22.5" customHeight="1">
      <c r="A11" s="8" t="s">
        <v>17</v>
      </c>
      <c r="B11" s="151">
        <v>703430</v>
      </c>
      <c r="C11" s="151">
        <v>4095460</v>
      </c>
      <c r="D11" s="161"/>
      <c r="E11" s="161"/>
      <c r="F11" s="161"/>
      <c r="G11" s="172">
        <f>ROUND(C11/B11,1)</f>
        <v>5.8</v>
      </c>
      <c r="H11" s="177">
        <f t="shared" si="1"/>
        <v>0</v>
      </c>
      <c r="I11" s="178">
        <f t="shared" si="2"/>
        <v>0</v>
      </c>
      <c r="J11" s="187">
        <f>B11/'第１表'!$S11</f>
        <v>1128.195669607057</v>
      </c>
      <c r="K11" s="187">
        <f>C11/'第１表'!$S11</f>
        <v>6568.50040096231</v>
      </c>
      <c r="L11" s="166"/>
      <c r="M11" s="166"/>
      <c r="N11" s="132">
        <v>4</v>
      </c>
      <c r="O11" s="132">
        <v>1244</v>
      </c>
      <c r="P11" s="132">
        <v>5496</v>
      </c>
      <c r="Q11" s="132">
        <v>31417</v>
      </c>
      <c r="R11" s="132">
        <v>3210</v>
      </c>
      <c r="S11" s="193">
        <f>ROUND(R11/100/'第１表'!S11*100,1)</f>
        <v>5.1</v>
      </c>
      <c r="T11" s="132">
        <v>201329</v>
      </c>
      <c r="U11" s="132">
        <v>39881</v>
      </c>
      <c r="V11" s="193">
        <f>ROUND(U11/100/'第１表'!S11*100,1)</f>
        <v>64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2.5" customHeight="1">
      <c r="A12" s="8" t="s">
        <v>18</v>
      </c>
      <c r="B12" s="152">
        <v>1294064</v>
      </c>
      <c r="C12" s="151">
        <v>10012956</v>
      </c>
      <c r="D12" s="161"/>
      <c r="E12" s="161"/>
      <c r="F12" s="161"/>
      <c r="G12" s="172">
        <f t="shared" si="0"/>
        <v>7.7</v>
      </c>
      <c r="H12" s="177">
        <f t="shared" si="1"/>
        <v>0</v>
      </c>
      <c r="I12" s="178">
        <f t="shared" si="2"/>
        <v>0</v>
      </c>
      <c r="J12" s="187">
        <f>B12/'第１表'!$S12</f>
        <v>1566.7203409324793</v>
      </c>
      <c r="K12" s="187">
        <f>C12/'第１表'!$S12</f>
        <v>12122.663050716128</v>
      </c>
      <c r="L12" s="166"/>
      <c r="M12" s="166"/>
      <c r="N12" s="132"/>
      <c r="O12" s="132"/>
      <c r="P12" s="132"/>
      <c r="Q12" s="132">
        <v>73985</v>
      </c>
      <c r="R12" s="132">
        <v>6678</v>
      </c>
      <c r="S12" s="193">
        <f>ROUND(R12/100/'第１表'!S12*100,1)</f>
        <v>8.1</v>
      </c>
      <c r="T12" s="132">
        <v>193710</v>
      </c>
      <c r="U12" s="132">
        <v>42938</v>
      </c>
      <c r="V12" s="193">
        <f>ROUND(U12/100/'第１表'!S12*100,1)</f>
        <v>52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22.5" customHeight="1">
      <c r="A13" s="8" t="s">
        <v>19</v>
      </c>
      <c r="B13" s="151">
        <v>4277458</v>
      </c>
      <c r="C13" s="151">
        <v>36851746</v>
      </c>
      <c r="D13" s="161"/>
      <c r="E13" s="161"/>
      <c r="F13" s="161"/>
      <c r="G13" s="172">
        <f t="shared" si="0"/>
        <v>8.6</v>
      </c>
      <c r="H13" s="177">
        <f t="shared" si="1"/>
        <v>0</v>
      </c>
      <c r="I13" s="178">
        <f t="shared" si="2"/>
        <v>0</v>
      </c>
      <c r="J13" s="187">
        <f>B13/'第１表'!$S13</f>
        <v>3404.480985657662</v>
      </c>
      <c r="K13" s="187">
        <f>C13/'第１表'!$S13</f>
        <v>29330.75404721351</v>
      </c>
      <c r="L13" s="166"/>
      <c r="M13" s="166"/>
      <c r="N13" s="132"/>
      <c r="O13" s="132"/>
      <c r="P13" s="132"/>
      <c r="Q13" s="132">
        <v>232463</v>
      </c>
      <c r="R13" s="132">
        <v>21786</v>
      </c>
      <c r="S13" s="193">
        <f>ROUND(R13/100/'第１表'!S13*100,1)</f>
        <v>17.3</v>
      </c>
      <c r="T13" s="132">
        <v>433627</v>
      </c>
      <c r="U13" s="132">
        <v>71438</v>
      </c>
      <c r="V13" s="193">
        <f>ROUND(U13/100/'第１表'!S13*100,1)</f>
        <v>56.9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22.5" customHeight="1">
      <c r="A14" s="8" t="s">
        <v>20</v>
      </c>
      <c r="B14" s="151">
        <v>606434</v>
      </c>
      <c r="C14" s="151">
        <v>2814260</v>
      </c>
      <c r="D14" s="161"/>
      <c r="E14" s="161"/>
      <c r="F14" s="161"/>
      <c r="G14" s="172">
        <f t="shared" si="0"/>
        <v>4.6</v>
      </c>
      <c r="H14" s="177">
        <f t="shared" si="1"/>
        <v>0</v>
      </c>
      <c r="I14" s="178">
        <f t="shared" si="2"/>
        <v>0</v>
      </c>
      <c r="J14" s="187">
        <f>B14/'第１表'!$S14</f>
        <v>2614.6158489264467</v>
      </c>
      <c r="K14" s="187">
        <f>C14/'第１表'!$S14</f>
        <v>12133.569026472363</v>
      </c>
      <c r="L14" s="166"/>
      <c r="M14" s="166"/>
      <c r="N14" s="132">
        <v>6</v>
      </c>
      <c r="O14" s="132">
        <v>3015</v>
      </c>
      <c r="P14" s="132">
        <v>12618</v>
      </c>
      <c r="Q14" s="132">
        <v>13763</v>
      </c>
      <c r="R14" s="132">
        <v>1559</v>
      </c>
      <c r="S14" s="193">
        <f>ROUND(R14/100/'第１表'!S14*100,1)</f>
        <v>6.7</v>
      </c>
      <c r="T14" s="132">
        <v>121725</v>
      </c>
      <c r="U14" s="132">
        <v>16100</v>
      </c>
      <c r="V14" s="193">
        <f>ROUND(U14/100/'第１表'!S14*100,1)</f>
        <v>69.4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22.5" customHeight="1">
      <c r="A15" s="8" t="s">
        <v>21</v>
      </c>
      <c r="B15" s="151">
        <v>535338</v>
      </c>
      <c r="C15" s="151">
        <v>3420143</v>
      </c>
      <c r="D15" s="161"/>
      <c r="E15" s="161"/>
      <c r="F15" s="161"/>
      <c r="G15" s="172">
        <f t="shared" si="0"/>
        <v>6.4</v>
      </c>
      <c r="H15" s="177">
        <f t="shared" si="1"/>
        <v>0</v>
      </c>
      <c r="I15" s="178">
        <f t="shared" si="2"/>
        <v>0</v>
      </c>
      <c r="J15" s="187">
        <f>B15/'第１表'!$S15</f>
        <v>1215.7102304984671</v>
      </c>
      <c r="K15" s="187">
        <f>C15/'第１表'!$S15</f>
        <v>7766.8740774384005</v>
      </c>
      <c r="L15" s="166"/>
      <c r="M15" s="166"/>
      <c r="N15" s="132">
        <v>8</v>
      </c>
      <c r="O15" s="132">
        <v>2502</v>
      </c>
      <c r="P15" s="132">
        <v>5641</v>
      </c>
      <c r="Q15" s="132">
        <v>21592</v>
      </c>
      <c r="R15" s="132">
        <v>498</v>
      </c>
      <c r="S15" s="193">
        <f>ROUND(R15/100/'第１表'!S15*100,1)</f>
        <v>1.1</v>
      </c>
      <c r="T15" s="132">
        <v>76361</v>
      </c>
      <c r="U15" s="132">
        <v>28565</v>
      </c>
      <c r="V15" s="193">
        <f>ROUND(U15/100/'第１表'!S15*100,1)</f>
        <v>64.9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22.5" customHeight="1">
      <c r="A16" s="8" t="s">
        <v>22</v>
      </c>
      <c r="B16" s="151">
        <v>785319</v>
      </c>
      <c r="C16" s="151">
        <v>4356269</v>
      </c>
      <c r="D16" s="161"/>
      <c r="E16" s="161"/>
      <c r="F16" s="161"/>
      <c r="G16" s="172">
        <f t="shared" si="0"/>
        <v>5.5</v>
      </c>
      <c r="H16" s="177">
        <f t="shared" si="1"/>
        <v>0</v>
      </c>
      <c r="I16" s="178">
        <f t="shared" si="2"/>
        <v>0</v>
      </c>
      <c r="J16" s="187">
        <f>B16/'第１表'!$S16</f>
        <v>1867.9392036534894</v>
      </c>
      <c r="K16" s="187">
        <f>C16/'第１表'!$S16</f>
        <v>10361.707340278768</v>
      </c>
      <c r="L16" s="166"/>
      <c r="M16" s="166"/>
      <c r="N16" s="132"/>
      <c r="O16" s="132"/>
      <c r="P16" s="132"/>
      <c r="Q16" s="132">
        <v>86900</v>
      </c>
      <c r="R16" s="132">
        <v>5458</v>
      </c>
      <c r="S16" s="193">
        <f>ROUND(R16/100/'第１表'!S16*100,1)</f>
        <v>13</v>
      </c>
      <c r="T16" s="132">
        <v>71900</v>
      </c>
      <c r="U16" s="132">
        <v>28100</v>
      </c>
      <c r="V16" s="193">
        <f>ROUND(U16/100/'第１表'!S16*100,1)</f>
        <v>66.8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22.5" customHeight="1">
      <c r="A17" s="8" t="s">
        <v>130</v>
      </c>
      <c r="B17" s="151">
        <v>947112</v>
      </c>
      <c r="C17" s="151">
        <v>5462195</v>
      </c>
      <c r="D17" s="161"/>
      <c r="E17" s="161"/>
      <c r="F17" s="161"/>
      <c r="G17" s="172">
        <f t="shared" si="0"/>
        <v>5.8</v>
      </c>
      <c r="H17" s="177">
        <f t="shared" si="1"/>
        <v>0</v>
      </c>
      <c r="I17" s="178">
        <f t="shared" si="2"/>
        <v>0</v>
      </c>
      <c r="J17" s="187">
        <f>B17/'第１表'!$S17</f>
        <v>1098.3555607097298</v>
      </c>
      <c r="K17" s="187">
        <f>C17/'第１表'!$S17</f>
        <v>6334.448567783834</v>
      </c>
      <c r="L17" s="166"/>
      <c r="M17" s="166"/>
      <c r="N17" s="132"/>
      <c r="O17" s="132"/>
      <c r="P17" s="132"/>
      <c r="Q17" s="132">
        <v>184110</v>
      </c>
      <c r="R17" s="132">
        <v>8956</v>
      </c>
      <c r="S17" s="193">
        <f>ROUND(R17/100/'第１表'!S17*100,1)</f>
        <v>10.4</v>
      </c>
      <c r="T17" s="132">
        <v>101951</v>
      </c>
      <c r="U17" s="132">
        <v>63072</v>
      </c>
      <c r="V17" s="193">
        <f>ROUND(U17/100/'第１表'!S17*100,1)</f>
        <v>73.1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22.5" customHeight="1">
      <c r="A18" s="8" t="s">
        <v>131</v>
      </c>
      <c r="B18" s="151">
        <v>2892213</v>
      </c>
      <c r="C18" s="151">
        <v>22526168</v>
      </c>
      <c r="D18" s="161"/>
      <c r="E18" s="161"/>
      <c r="F18" s="161"/>
      <c r="G18" s="173">
        <f t="shared" si="0"/>
        <v>7.8</v>
      </c>
      <c r="H18" s="179">
        <f t="shared" si="1"/>
        <v>0</v>
      </c>
      <c r="I18" s="180">
        <f t="shared" si="2"/>
        <v>0</v>
      </c>
      <c r="J18" s="188">
        <f>B18/'第１表'!$S18</f>
        <v>2911.721534279674</v>
      </c>
      <c r="K18" s="188">
        <f>C18/'第１表'!$S18</f>
        <v>22678.111346018322</v>
      </c>
      <c r="L18" s="168"/>
      <c r="M18" s="168"/>
      <c r="N18" s="153"/>
      <c r="O18" s="153"/>
      <c r="P18" s="153"/>
      <c r="Q18" s="153">
        <v>1239282</v>
      </c>
      <c r="R18" s="153">
        <v>21374</v>
      </c>
      <c r="S18" s="194">
        <f>ROUND(R18/100/'第１表'!S18*100,1)</f>
        <v>21.5</v>
      </c>
      <c r="T18" s="153">
        <v>190992</v>
      </c>
      <c r="U18" s="153">
        <v>17449</v>
      </c>
      <c r="V18" s="194">
        <f>ROUND(U18/100/'第１表'!S18*100,1)</f>
        <v>17.6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22.5" customHeight="1" thickBot="1">
      <c r="A19" s="72" t="s">
        <v>270</v>
      </c>
      <c r="B19" s="154">
        <v>508412</v>
      </c>
      <c r="C19" s="154">
        <v>3094220</v>
      </c>
      <c r="D19" s="163"/>
      <c r="E19" s="163"/>
      <c r="F19" s="163"/>
      <c r="G19" s="172">
        <f t="shared" si="0"/>
        <v>6.1</v>
      </c>
      <c r="H19" s="177">
        <f t="shared" si="1"/>
        <v>0</v>
      </c>
      <c r="I19" s="178">
        <f t="shared" si="2"/>
        <v>0</v>
      </c>
      <c r="J19" s="187">
        <f>B19/'第１表'!$S19</f>
        <v>2786.4299024443712</v>
      </c>
      <c r="K19" s="188">
        <f>C19/'第１表'!$S19</f>
        <v>16958.347034966566</v>
      </c>
      <c r="L19" s="168"/>
      <c r="M19" s="168"/>
      <c r="N19" s="153"/>
      <c r="O19" s="153"/>
      <c r="P19" s="153"/>
      <c r="Q19" s="153">
        <v>787</v>
      </c>
      <c r="R19" s="153">
        <v>3656</v>
      </c>
      <c r="S19" s="194">
        <f>ROUND(R19/100/'第１表'!S19*100,1)</f>
        <v>20</v>
      </c>
      <c r="T19" s="153">
        <v>17703</v>
      </c>
      <c r="U19" s="153">
        <v>5743</v>
      </c>
      <c r="V19" s="194">
        <f>ROUND(U19/100/'第１表'!S19*100,1)</f>
        <v>31.5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22.5" customHeight="1" thickBot="1">
      <c r="A20" s="9" t="s">
        <v>23</v>
      </c>
      <c r="B20" s="155">
        <f>SUM(B6:B19)</f>
        <v>21314757</v>
      </c>
      <c r="C20" s="155">
        <f>SUM(C6:C19)</f>
        <v>155156258</v>
      </c>
      <c r="D20" s="164">
        <f>SUM(D6:D19)</f>
        <v>0</v>
      </c>
      <c r="E20" s="164">
        <f>SUM(E6:E19)</f>
        <v>0</v>
      </c>
      <c r="F20" s="164">
        <f>SUM(F6:F19)</f>
        <v>0</v>
      </c>
      <c r="G20" s="174">
        <f t="shared" si="0"/>
        <v>7.3</v>
      </c>
      <c r="H20" s="181">
        <f t="shared" si="1"/>
        <v>0</v>
      </c>
      <c r="I20" s="182">
        <f t="shared" si="2"/>
        <v>0</v>
      </c>
      <c r="J20" s="189">
        <f>B20/'第１表'!$S20</f>
        <v>2208.616032155081</v>
      </c>
      <c r="K20" s="189">
        <f>C20/'第１表'!$S20</f>
        <v>16077.152505561759</v>
      </c>
      <c r="L20" s="164">
        <f>SUM(L6:L19)</f>
        <v>0</v>
      </c>
      <c r="M20" s="164">
        <f aca="true" t="shared" si="3" ref="M20:R20">SUM(M6:M19)</f>
        <v>0</v>
      </c>
      <c r="N20" s="155">
        <f t="shared" si="3"/>
        <v>46</v>
      </c>
      <c r="O20" s="155">
        <f t="shared" si="3"/>
        <v>15424</v>
      </c>
      <c r="P20" s="155">
        <f t="shared" si="3"/>
        <v>42146</v>
      </c>
      <c r="Q20" s="155">
        <f t="shared" si="3"/>
        <v>2237090</v>
      </c>
      <c r="R20" s="155">
        <f t="shared" si="3"/>
        <v>110656</v>
      </c>
      <c r="S20" s="195">
        <f>ROUND(R20/100/'第１表'!S20*100,1)</f>
        <v>11.5</v>
      </c>
      <c r="T20" s="155">
        <f>SUM(T6:T19)</f>
        <v>2240669</v>
      </c>
      <c r="U20" s="155">
        <f>SUM(U6:U19)</f>
        <v>545835</v>
      </c>
      <c r="V20" s="195">
        <f>ROUND(U20/100/'第１表'!S20*100,1)</f>
        <v>56.6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22.5" customHeight="1">
      <c r="A21" s="10" t="s">
        <v>24</v>
      </c>
      <c r="B21" s="148">
        <v>837225</v>
      </c>
      <c r="C21" s="148">
        <v>6262742</v>
      </c>
      <c r="D21" s="165"/>
      <c r="E21" s="165"/>
      <c r="F21" s="165"/>
      <c r="G21" s="172">
        <f t="shared" si="0"/>
        <v>7.5</v>
      </c>
      <c r="H21" s="177">
        <f t="shared" si="1"/>
        <v>0</v>
      </c>
      <c r="I21" s="178">
        <f t="shared" si="2"/>
        <v>0</v>
      </c>
      <c r="J21" s="190">
        <f>B21/'第１表'!$S21</f>
        <v>1375.1601458559178</v>
      </c>
      <c r="K21" s="190">
        <f>C21/'第１表'!$S21</f>
        <v>10286.689004960414</v>
      </c>
      <c r="L21" s="165"/>
      <c r="M21" s="165"/>
      <c r="N21" s="148"/>
      <c r="O21" s="148"/>
      <c r="P21" s="148"/>
      <c r="Q21" s="148">
        <v>0</v>
      </c>
      <c r="R21" s="148">
        <v>5919</v>
      </c>
      <c r="S21" s="196">
        <f>ROUND(R21/100/'第１表'!S21*100,1)</f>
        <v>9.7</v>
      </c>
      <c r="T21" s="148">
        <v>84424</v>
      </c>
      <c r="U21" s="148">
        <v>43359</v>
      </c>
      <c r="V21" s="196">
        <f>ROUND(U21/100/'第１表'!S21*100,1)</f>
        <v>71.2</v>
      </c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22.5" customHeight="1">
      <c r="A22" s="10" t="s">
        <v>25</v>
      </c>
      <c r="B22" s="132">
        <v>313452</v>
      </c>
      <c r="C22" s="132">
        <v>1673265</v>
      </c>
      <c r="D22" s="166"/>
      <c r="E22" s="166"/>
      <c r="F22" s="166"/>
      <c r="G22" s="172">
        <f aca="true" t="shared" si="4" ref="G22:G39">ROUND(C22/B22,1)</f>
        <v>5.3</v>
      </c>
      <c r="H22" s="177">
        <f aca="true" t="shared" si="5" ref="H22:H39">ROUND(D22/B22*100,1)</f>
        <v>0</v>
      </c>
      <c r="I22" s="178">
        <f aca="true" t="shared" si="6" ref="I22:I39">ROUND(E22/B22*100,1)</f>
        <v>0</v>
      </c>
      <c r="J22" s="187">
        <f>B22/'第１表'!$S22</f>
        <v>720.6455766047453</v>
      </c>
      <c r="K22" s="187">
        <f>C22/'第１表'!$S22</f>
        <v>3846.9399485010117</v>
      </c>
      <c r="L22" s="166"/>
      <c r="M22" s="166"/>
      <c r="N22" s="132"/>
      <c r="O22" s="132"/>
      <c r="P22" s="132"/>
      <c r="Q22" s="132">
        <v>30907</v>
      </c>
      <c r="R22" s="132">
        <v>3352</v>
      </c>
      <c r="S22" s="193">
        <f>ROUND(R22/100/'第１表'!S22*100,1)</f>
        <v>7.7</v>
      </c>
      <c r="T22" s="148">
        <v>109505</v>
      </c>
      <c r="U22" s="132">
        <v>25835</v>
      </c>
      <c r="V22" s="193">
        <f>ROUND(U22/100/'第１表'!S22*100,1)</f>
        <v>59.4</v>
      </c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22.5" customHeight="1">
      <c r="A23" s="10" t="s">
        <v>26</v>
      </c>
      <c r="B23" s="132">
        <v>503768</v>
      </c>
      <c r="C23" s="132">
        <v>4291331</v>
      </c>
      <c r="D23" s="166"/>
      <c r="E23" s="166"/>
      <c r="F23" s="166"/>
      <c r="G23" s="172">
        <f t="shared" si="4"/>
        <v>8.5</v>
      </c>
      <c r="H23" s="177">
        <f t="shared" si="5"/>
        <v>0</v>
      </c>
      <c r="I23" s="178">
        <f t="shared" si="6"/>
        <v>0</v>
      </c>
      <c r="J23" s="187">
        <f>B23/'第１表'!$S23</f>
        <v>1397.5697719580537</v>
      </c>
      <c r="K23" s="187">
        <f>C23/'第１表'!$S23</f>
        <v>11905.151750540976</v>
      </c>
      <c r="L23" s="166"/>
      <c r="M23" s="166"/>
      <c r="N23" s="132"/>
      <c r="O23" s="132"/>
      <c r="P23" s="132"/>
      <c r="Q23" s="132">
        <v>40009</v>
      </c>
      <c r="R23" s="132">
        <v>5520</v>
      </c>
      <c r="S23" s="193">
        <f>ROUND(R23/100/'第１表'!S23*100,1)</f>
        <v>15.3</v>
      </c>
      <c r="T23" s="132">
        <v>58760</v>
      </c>
      <c r="U23" s="132">
        <v>13573</v>
      </c>
      <c r="V23" s="193">
        <f>ROUND(U23/100/'第１表'!S23*100,1)</f>
        <v>37.7</v>
      </c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22.5" customHeight="1">
      <c r="A24" s="10" t="s">
        <v>27</v>
      </c>
      <c r="B24" s="132">
        <v>947925</v>
      </c>
      <c r="C24" s="132">
        <v>8014917</v>
      </c>
      <c r="D24" s="166"/>
      <c r="E24" s="166"/>
      <c r="F24" s="166"/>
      <c r="G24" s="172">
        <f t="shared" si="4"/>
        <v>8.5</v>
      </c>
      <c r="H24" s="177">
        <f t="shared" si="5"/>
        <v>0</v>
      </c>
      <c r="I24" s="178">
        <f t="shared" si="6"/>
        <v>0</v>
      </c>
      <c r="J24" s="187">
        <f>B24/'第１表'!$S24</f>
        <v>3966.545317599799</v>
      </c>
      <c r="K24" s="187">
        <f>C24/'第１表'!$S24</f>
        <v>33538.02410243535</v>
      </c>
      <c r="L24" s="166"/>
      <c r="M24" s="166"/>
      <c r="N24" s="132"/>
      <c r="O24" s="132"/>
      <c r="P24" s="132"/>
      <c r="Q24" s="132">
        <v>0</v>
      </c>
      <c r="R24" s="132">
        <v>5898</v>
      </c>
      <c r="S24" s="193">
        <f>ROUND(R24/100/'第１表'!S24*100,1)</f>
        <v>24.7</v>
      </c>
      <c r="T24" s="132">
        <v>47345</v>
      </c>
      <c r="U24" s="132">
        <v>8190</v>
      </c>
      <c r="V24" s="193">
        <f>ROUND(U24/100/'第１表'!S24*100,1)</f>
        <v>34.3</v>
      </c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22.5" customHeight="1">
      <c r="A25" s="10" t="s">
        <v>28</v>
      </c>
      <c r="B25" s="132">
        <v>688832</v>
      </c>
      <c r="C25" s="132">
        <v>4829414</v>
      </c>
      <c r="D25" s="166"/>
      <c r="E25" s="166"/>
      <c r="F25" s="166"/>
      <c r="G25" s="172">
        <f t="shared" si="4"/>
        <v>7</v>
      </c>
      <c r="H25" s="177">
        <f t="shared" si="5"/>
        <v>0</v>
      </c>
      <c r="I25" s="178">
        <f t="shared" si="6"/>
        <v>0</v>
      </c>
      <c r="J25" s="187">
        <f>B25/'第１表'!$S25</f>
        <v>10232.20439691028</v>
      </c>
      <c r="K25" s="187">
        <f>C25/'第１表'!$S25</f>
        <v>71738.17587641117</v>
      </c>
      <c r="L25" s="166"/>
      <c r="M25" s="166"/>
      <c r="N25" s="132"/>
      <c r="O25" s="132"/>
      <c r="P25" s="132"/>
      <c r="Q25" s="132">
        <v>2953</v>
      </c>
      <c r="R25" s="132">
        <v>2866</v>
      </c>
      <c r="S25" s="193">
        <f>ROUND(R25/100/'第１表'!S25*100,1)</f>
        <v>42.6</v>
      </c>
      <c r="T25" s="132">
        <v>0</v>
      </c>
      <c r="U25" s="132">
        <v>554</v>
      </c>
      <c r="V25" s="193">
        <f>ROUND(U25/100/'第１表'!S25*100,1)</f>
        <v>8.2</v>
      </c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22.5" customHeight="1">
      <c r="A26" s="10" t="s">
        <v>132</v>
      </c>
      <c r="B26" s="132">
        <v>327349</v>
      </c>
      <c r="C26" s="132">
        <v>2249467</v>
      </c>
      <c r="D26" s="166"/>
      <c r="E26" s="166"/>
      <c r="F26" s="166"/>
      <c r="G26" s="172">
        <f t="shared" si="4"/>
        <v>6.9</v>
      </c>
      <c r="H26" s="177">
        <f t="shared" si="5"/>
        <v>0</v>
      </c>
      <c r="I26" s="178">
        <f t="shared" si="6"/>
        <v>0</v>
      </c>
      <c r="J26" s="187">
        <f>B26/'第１表'!$S26</f>
        <v>554.1337982868944</v>
      </c>
      <c r="K26" s="187">
        <f>C26/'第１表'!$S26</f>
        <v>3807.8799471848865</v>
      </c>
      <c r="L26" s="166"/>
      <c r="M26" s="166"/>
      <c r="N26" s="132"/>
      <c r="O26" s="132"/>
      <c r="P26" s="132"/>
      <c r="Q26" s="132">
        <v>51526</v>
      </c>
      <c r="R26" s="132">
        <v>2312</v>
      </c>
      <c r="S26" s="193">
        <f>ROUND(R26/100/'第１表'!S26*100,1)</f>
        <v>3.9</v>
      </c>
      <c r="T26" s="132">
        <v>71925</v>
      </c>
      <c r="U26" s="132">
        <v>51222</v>
      </c>
      <c r="V26" s="193">
        <f>ROUND(U26/100/'第１表'!S26*100,1)</f>
        <v>86.7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22.5" customHeight="1">
      <c r="A27" s="10" t="s">
        <v>133</v>
      </c>
      <c r="B27" s="132">
        <v>533843</v>
      </c>
      <c r="C27" s="132">
        <v>4604103</v>
      </c>
      <c r="D27" s="166"/>
      <c r="E27" s="166"/>
      <c r="F27" s="166"/>
      <c r="G27" s="172">
        <f t="shared" si="4"/>
        <v>8.6</v>
      </c>
      <c r="H27" s="177">
        <f t="shared" si="5"/>
        <v>0</v>
      </c>
      <c r="I27" s="178">
        <f t="shared" si="6"/>
        <v>0</v>
      </c>
      <c r="J27" s="187">
        <f>B27/'第１表'!$S27</f>
        <v>2969.754116599911</v>
      </c>
      <c r="K27" s="187">
        <f>C27/'第１表'!$S27</f>
        <v>25612.5</v>
      </c>
      <c r="L27" s="166"/>
      <c r="M27" s="166"/>
      <c r="N27" s="132"/>
      <c r="O27" s="132"/>
      <c r="P27" s="132"/>
      <c r="Q27" s="132">
        <v>123063</v>
      </c>
      <c r="R27" s="132">
        <v>5607</v>
      </c>
      <c r="S27" s="193">
        <f>ROUND(R27/100/'第１表'!S27*100,1)</f>
        <v>31.2</v>
      </c>
      <c r="T27" s="132">
        <v>24623</v>
      </c>
      <c r="U27" s="132">
        <v>3667</v>
      </c>
      <c r="V27" s="193">
        <f>ROUND(U27/100/'第１表'!S27*100,1)</f>
        <v>20.4</v>
      </c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22.5" customHeight="1">
      <c r="A28" s="10" t="s">
        <v>29</v>
      </c>
      <c r="B28" s="132">
        <v>252818</v>
      </c>
      <c r="C28" s="132">
        <v>2309397</v>
      </c>
      <c r="D28" s="166"/>
      <c r="E28" s="166"/>
      <c r="F28" s="166"/>
      <c r="G28" s="172">
        <f t="shared" si="4"/>
        <v>9.1</v>
      </c>
      <c r="H28" s="177">
        <f t="shared" si="5"/>
        <v>0</v>
      </c>
      <c r="I28" s="178">
        <f t="shared" si="6"/>
        <v>0</v>
      </c>
      <c r="J28" s="187">
        <f>B28/'第１表'!$S28</f>
        <v>3988.294683704054</v>
      </c>
      <c r="K28" s="187">
        <f>C28/'第１表'!$S28</f>
        <v>36431.56649313772</v>
      </c>
      <c r="L28" s="166"/>
      <c r="M28" s="166"/>
      <c r="N28" s="132"/>
      <c r="O28" s="132"/>
      <c r="P28" s="132"/>
      <c r="Q28" s="132">
        <v>1510</v>
      </c>
      <c r="R28" s="132">
        <v>1409</v>
      </c>
      <c r="S28" s="193">
        <f>ROUND(R28/100/'第１表'!S28*100,1)</f>
        <v>22.2</v>
      </c>
      <c r="T28" s="132">
        <v>10129</v>
      </c>
      <c r="U28" s="132">
        <v>2106</v>
      </c>
      <c r="V28" s="193">
        <f>ROUND(U28/100/'第１表'!S28*100,1)</f>
        <v>33.2</v>
      </c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22.5" customHeight="1">
      <c r="A29" s="10" t="s">
        <v>30</v>
      </c>
      <c r="B29" s="132">
        <v>166256</v>
      </c>
      <c r="C29" s="132">
        <v>1464601</v>
      </c>
      <c r="D29" s="166"/>
      <c r="E29" s="166"/>
      <c r="F29" s="166"/>
      <c r="G29" s="172">
        <f t="shared" si="4"/>
        <v>8.8</v>
      </c>
      <c r="H29" s="177">
        <f t="shared" si="5"/>
        <v>0</v>
      </c>
      <c r="I29" s="178">
        <f t="shared" si="6"/>
        <v>0</v>
      </c>
      <c r="J29" s="187">
        <f>B29/'第１表'!$S29</f>
        <v>496.5237128180624</v>
      </c>
      <c r="K29" s="187">
        <f>C29/'第１表'!$S29</f>
        <v>4374.032373671007</v>
      </c>
      <c r="L29" s="166"/>
      <c r="M29" s="166"/>
      <c r="N29" s="132"/>
      <c r="O29" s="132"/>
      <c r="P29" s="132"/>
      <c r="Q29" s="132">
        <v>14811</v>
      </c>
      <c r="R29" s="132">
        <v>1159</v>
      </c>
      <c r="S29" s="193">
        <f>ROUND(R29/100/'第１表'!S29*100,1)</f>
        <v>3.5</v>
      </c>
      <c r="T29" s="132">
        <v>89239</v>
      </c>
      <c r="U29" s="132">
        <v>26578</v>
      </c>
      <c r="V29" s="193">
        <f>ROUND(U29/100/'第１表'!S29*100,1)</f>
        <v>79.4</v>
      </c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22.5" customHeight="1">
      <c r="A30" s="10" t="s">
        <v>31</v>
      </c>
      <c r="B30" s="132">
        <v>216430</v>
      </c>
      <c r="C30" s="132">
        <v>1179907</v>
      </c>
      <c r="D30" s="166"/>
      <c r="E30" s="166"/>
      <c r="F30" s="166"/>
      <c r="G30" s="172">
        <f t="shared" si="4"/>
        <v>5.5</v>
      </c>
      <c r="H30" s="177">
        <f t="shared" si="5"/>
        <v>0</v>
      </c>
      <c r="I30" s="178">
        <f t="shared" si="6"/>
        <v>0</v>
      </c>
      <c r="J30" s="187">
        <f>B30/'第１表'!$S30</f>
        <v>1079.8822472807105</v>
      </c>
      <c r="K30" s="187">
        <f>C30/'第１表'!$S30</f>
        <v>5887.171938928251</v>
      </c>
      <c r="L30" s="166"/>
      <c r="M30" s="166"/>
      <c r="N30" s="132"/>
      <c r="O30" s="132"/>
      <c r="P30" s="132"/>
      <c r="Q30" s="132">
        <v>19628</v>
      </c>
      <c r="R30" s="132">
        <v>363</v>
      </c>
      <c r="S30" s="193">
        <f>ROUND(R30/100/'第１表'!S30*100,1)</f>
        <v>1.8</v>
      </c>
      <c r="T30" s="132">
        <v>29025</v>
      </c>
      <c r="U30" s="132">
        <v>16856</v>
      </c>
      <c r="V30" s="193">
        <f>ROUND(U30/100/'第１表'!S30*100,1)</f>
        <v>84.1</v>
      </c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22.5" customHeight="1">
      <c r="A31" s="10" t="s">
        <v>32</v>
      </c>
      <c r="B31" s="132">
        <v>205374</v>
      </c>
      <c r="C31" s="132">
        <v>1211344</v>
      </c>
      <c r="D31" s="166"/>
      <c r="E31" s="166"/>
      <c r="F31" s="166"/>
      <c r="G31" s="172">
        <f t="shared" si="4"/>
        <v>5.9</v>
      </c>
      <c r="H31" s="177">
        <f t="shared" si="5"/>
        <v>0</v>
      </c>
      <c r="I31" s="178">
        <f t="shared" si="6"/>
        <v>0</v>
      </c>
      <c r="J31" s="187">
        <f>B31/'第１表'!$S31</f>
        <v>781.4542825615464</v>
      </c>
      <c r="K31" s="187">
        <f>C31/'第１表'!$S31</f>
        <v>4609.200563144477</v>
      </c>
      <c r="L31" s="166"/>
      <c r="M31" s="166"/>
      <c r="N31" s="132">
        <v>2</v>
      </c>
      <c r="O31" s="132">
        <v>1113</v>
      </c>
      <c r="P31" s="132">
        <v>2830</v>
      </c>
      <c r="Q31" s="132">
        <v>9864</v>
      </c>
      <c r="R31" s="132">
        <v>774</v>
      </c>
      <c r="S31" s="193">
        <f>ROUND(R31/100/'第１表'!S31*100,1)</f>
        <v>2.9</v>
      </c>
      <c r="T31" s="132">
        <v>36476</v>
      </c>
      <c r="U31" s="132">
        <v>22435</v>
      </c>
      <c r="V31" s="193">
        <f>ROUND(U31/100/'第１表'!S31*100,1)</f>
        <v>85.4</v>
      </c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22.5" customHeight="1">
      <c r="A32" s="10" t="s">
        <v>33</v>
      </c>
      <c r="B32" s="132">
        <v>314039</v>
      </c>
      <c r="C32" s="132">
        <v>3127580</v>
      </c>
      <c r="D32" s="166"/>
      <c r="E32" s="166"/>
      <c r="F32" s="166"/>
      <c r="G32" s="172">
        <f t="shared" si="4"/>
        <v>10</v>
      </c>
      <c r="H32" s="177">
        <f t="shared" si="5"/>
        <v>0</v>
      </c>
      <c r="I32" s="178">
        <f t="shared" si="6"/>
        <v>0</v>
      </c>
      <c r="J32" s="187">
        <f>B32/'第１表'!$S32</f>
        <v>316.4567294127131</v>
      </c>
      <c r="K32" s="187">
        <f>C32/'第１表'!$S32</f>
        <v>3151.658672256036</v>
      </c>
      <c r="L32" s="166"/>
      <c r="M32" s="166"/>
      <c r="N32" s="132">
        <v>2</v>
      </c>
      <c r="O32" s="132">
        <v>1064</v>
      </c>
      <c r="P32" s="132">
        <v>1339</v>
      </c>
      <c r="Q32" s="132">
        <v>46594</v>
      </c>
      <c r="R32" s="132">
        <v>2017</v>
      </c>
      <c r="S32" s="193">
        <f>ROUND(R32/100/'第１表'!S32*100,1)</f>
        <v>2</v>
      </c>
      <c r="T32" s="132">
        <v>278076</v>
      </c>
      <c r="U32" s="132">
        <v>78146</v>
      </c>
      <c r="V32" s="193">
        <f>ROUND(U32/100/'第１表'!S32*100,1)</f>
        <v>78.7</v>
      </c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22.5" customHeight="1">
      <c r="A33" s="10" t="s">
        <v>36</v>
      </c>
      <c r="B33" s="132">
        <v>189080</v>
      </c>
      <c r="C33" s="132">
        <v>2506236</v>
      </c>
      <c r="D33" s="166"/>
      <c r="E33" s="166"/>
      <c r="F33" s="166"/>
      <c r="G33" s="172">
        <f t="shared" si="4"/>
        <v>13.3</v>
      </c>
      <c r="H33" s="177">
        <f t="shared" si="5"/>
        <v>0</v>
      </c>
      <c r="I33" s="178">
        <f t="shared" si="6"/>
        <v>0</v>
      </c>
      <c r="J33" s="187">
        <f>B33/'第１表'!$S33</f>
        <v>1210.5768615148218</v>
      </c>
      <c r="K33" s="187">
        <f>C33/'第１表'!$S33</f>
        <v>16046.072091683207</v>
      </c>
      <c r="L33" s="166"/>
      <c r="M33" s="166"/>
      <c r="N33" s="132">
        <v>4</v>
      </c>
      <c r="O33" s="132">
        <v>510</v>
      </c>
      <c r="P33" s="132">
        <v>1937</v>
      </c>
      <c r="Q33" s="132">
        <v>4632</v>
      </c>
      <c r="R33" s="132">
        <v>938</v>
      </c>
      <c r="S33" s="193">
        <f>ROUND(R33/100/'第１表'!S33*100,1)</f>
        <v>6</v>
      </c>
      <c r="T33" s="132">
        <v>23466</v>
      </c>
      <c r="U33" s="132">
        <v>11399</v>
      </c>
      <c r="V33" s="193">
        <f>ROUND(U33/100/'第１表'!S33*100,1)</f>
        <v>73</v>
      </c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22.5" customHeight="1">
      <c r="A34" s="10" t="s">
        <v>37</v>
      </c>
      <c r="B34" s="132">
        <v>174215</v>
      </c>
      <c r="C34" s="132">
        <v>1649492</v>
      </c>
      <c r="D34" s="166"/>
      <c r="E34" s="166"/>
      <c r="F34" s="166"/>
      <c r="G34" s="172">
        <f t="shared" si="4"/>
        <v>9.5</v>
      </c>
      <c r="H34" s="177">
        <f t="shared" si="5"/>
        <v>0</v>
      </c>
      <c r="I34" s="178">
        <f t="shared" si="6"/>
        <v>0</v>
      </c>
      <c r="J34" s="187">
        <f>B34/'第１表'!$S34</f>
        <v>2500.9331036462822</v>
      </c>
      <c r="K34" s="187">
        <f>C34/'第１表'!$S34</f>
        <v>23679.184610967557</v>
      </c>
      <c r="L34" s="166"/>
      <c r="M34" s="166"/>
      <c r="N34" s="132">
        <v>3</v>
      </c>
      <c r="O34" s="132">
        <v>647</v>
      </c>
      <c r="P34" s="132">
        <v>2199</v>
      </c>
      <c r="Q34" s="132">
        <v>23368</v>
      </c>
      <c r="R34" s="132">
        <v>395</v>
      </c>
      <c r="S34" s="193">
        <f>ROUND(R34/100/'第１表'!S34*100,1)</f>
        <v>5.7</v>
      </c>
      <c r="T34" s="132">
        <v>20832</v>
      </c>
      <c r="U34" s="132">
        <v>5642</v>
      </c>
      <c r="V34" s="193">
        <f>ROUND(U34/100/'第１表'!S34*100,1)</f>
        <v>81</v>
      </c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22.5" customHeight="1">
      <c r="A35" s="10" t="s">
        <v>34</v>
      </c>
      <c r="B35" s="132">
        <v>350061</v>
      </c>
      <c r="C35" s="132">
        <v>1757113</v>
      </c>
      <c r="D35" s="166"/>
      <c r="E35" s="166"/>
      <c r="F35" s="166"/>
      <c r="G35" s="172">
        <f t="shared" si="4"/>
        <v>5</v>
      </c>
      <c r="H35" s="177">
        <f t="shared" si="5"/>
        <v>0</v>
      </c>
      <c r="I35" s="178">
        <f t="shared" si="6"/>
        <v>0</v>
      </c>
      <c r="J35" s="187">
        <f>B35/'第１表'!$S35</f>
        <v>1424.0541859897487</v>
      </c>
      <c r="K35" s="187">
        <f>C35/'第１表'!$S35</f>
        <v>7147.965991375803</v>
      </c>
      <c r="L35" s="166"/>
      <c r="M35" s="166"/>
      <c r="N35" s="132"/>
      <c r="O35" s="132"/>
      <c r="P35" s="132"/>
      <c r="Q35" s="132">
        <v>210260</v>
      </c>
      <c r="R35" s="132">
        <v>3050</v>
      </c>
      <c r="S35" s="193">
        <f>ROUND(R35/100/'第１表'!S35*100,1)</f>
        <v>12.4</v>
      </c>
      <c r="T35" s="132">
        <v>85907</v>
      </c>
      <c r="U35" s="132">
        <v>18383</v>
      </c>
      <c r="V35" s="193">
        <f>ROUND(U35/100/'第１表'!S35*100,1)</f>
        <v>74.8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22.5" customHeight="1">
      <c r="A36" s="10" t="s">
        <v>38</v>
      </c>
      <c r="B36" s="132">
        <v>138462</v>
      </c>
      <c r="C36" s="132">
        <v>1182936</v>
      </c>
      <c r="D36" s="166"/>
      <c r="E36" s="166"/>
      <c r="F36" s="166"/>
      <c r="G36" s="172">
        <f t="shared" si="4"/>
        <v>8.5</v>
      </c>
      <c r="H36" s="177">
        <f t="shared" si="5"/>
        <v>0</v>
      </c>
      <c r="I36" s="178">
        <f t="shared" si="6"/>
        <v>0</v>
      </c>
      <c r="J36" s="187">
        <f>B36/'第１表'!$S36</f>
        <v>1713.6386138613861</v>
      </c>
      <c r="K36" s="187">
        <f>C36/'第１表'!$S36</f>
        <v>14640.297029702971</v>
      </c>
      <c r="L36" s="166"/>
      <c r="M36" s="166"/>
      <c r="N36" s="132">
        <v>2</v>
      </c>
      <c r="O36" s="132">
        <v>396</v>
      </c>
      <c r="P36" s="132">
        <v>1372</v>
      </c>
      <c r="Q36" s="132">
        <v>3174</v>
      </c>
      <c r="R36" s="132">
        <v>435</v>
      </c>
      <c r="S36" s="193">
        <f>ROUND(R36/100/'第１表'!S36*100,1)</f>
        <v>5.4</v>
      </c>
      <c r="T36" s="132">
        <v>19983</v>
      </c>
      <c r="U36" s="132">
        <v>3841</v>
      </c>
      <c r="V36" s="193">
        <f>ROUND(U36/100/'第１表'!S36*100,1)</f>
        <v>47.5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22.5" customHeight="1">
      <c r="A37" s="10" t="s">
        <v>39</v>
      </c>
      <c r="B37" s="132">
        <v>169593</v>
      </c>
      <c r="C37" s="132">
        <v>1664501</v>
      </c>
      <c r="D37" s="166"/>
      <c r="E37" s="166"/>
      <c r="F37" s="166"/>
      <c r="G37" s="172">
        <f t="shared" si="4"/>
        <v>9.8</v>
      </c>
      <c r="H37" s="177">
        <f t="shared" si="5"/>
        <v>0</v>
      </c>
      <c r="I37" s="178">
        <f t="shared" si="6"/>
        <v>0</v>
      </c>
      <c r="J37" s="187">
        <f>B37/'第１表'!$S37</f>
        <v>1265.430532756305</v>
      </c>
      <c r="K37" s="187">
        <f>C37/'第１表'!$S37</f>
        <v>12419.795552902551</v>
      </c>
      <c r="L37" s="166"/>
      <c r="M37" s="166"/>
      <c r="N37" s="132"/>
      <c r="O37" s="132"/>
      <c r="P37" s="132"/>
      <c r="Q37" s="132">
        <v>38975</v>
      </c>
      <c r="R37" s="132">
        <v>1787</v>
      </c>
      <c r="S37" s="193">
        <f>ROUND(R37/100/'第１表'!S37*100,1)</f>
        <v>13.3</v>
      </c>
      <c r="T37" s="132">
        <v>55358</v>
      </c>
      <c r="U37" s="132">
        <v>7725</v>
      </c>
      <c r="V37" s="193">
        <f>ROUND(U37/100/'第１表'!S37*100,1)</f>
        <v>57.6</v>
      </c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22.5" customHeight="1">
      <c r="A38" s="10" t="s">
        <v>134</v>
      </c>
      <c r="B38" s="132">
        <v>523081</v>
      </c>
      <c r="C38" s="132">
        <v>2516137</v>
      </c>
      <c r="D38" s="166"/>
      <c r="E38" s="166"/>
      <c r="F38" s="166"/>
      <c r="G38" s="172">
        <f t="shared" si="4"/>
        <v>4.8</v>
      </c>
      <c r="H38" s="177">
        <f t="shared" si="5"/>
        <v>0</v>
      </c>
      <c r="I38" s="178">
        <f t="shared" si="6"/>
        <v>0</v>
      </c>
      <c r="J38" s="187">
        <f>B38/'第１表'!$S38</f>
        <v>1726.7958536907433</v>
      </c>
      <c r="K38" s="187">
        <f>C38/'第１表'!$S38</f>
        <v>8306.275584312689</v>
      </c>
      <c r="L38" s="166"/>
      <c r="M38" s="166"/>
      <c r="N38" s="132">
        <v>7</v>
      </c>
      <c r="O38" s="132">
        <v>1740</v>
      </c>
      <c r="P38" s="132">
        <v>6003</v>
      </c>
      <c r="Q38" s="132">
        <v>39413</v>
      </c>
      <c r="R38" s="132">
        <v>3308</v>
      </c>
      <c r="S38" s="193">
        <f>ROUND(R38/100/'第１表'!S38*100,1)</f>
        <v>10.9</v>
      </c>
      <c r="T38" s="132">
        <v>62948</v>
      </c>
      <c r="U38" s="132">
        <v>22786</v>
      </c>
      <c r="V38" s="193">
        <f>ROUND(U38/100/'第１表'!S38*100,1)</f>
        <v>75.2</v>
      </c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22.5" customHeight="1" thickBot="1">
      <c r="A39" s="11" t="s">
        <v>35</v>
      </c>
      <c r="B39" s="132">
        <v>413353</v>
      </c>
      <c r="C39" s="132">
        <v>2393553</v>
      </c>
      <c r="D39" s="166"/>
      <c r="E39" s="166"/>
      <c r="F39" s="166"/>
      <c r="G39" s="172">
        <f t="shared" si="4"/>
        <v>5.8</v>
      </c>
      <c r="H39" s="177">
        <f t="shared" si="5"/>
        <v>0</v>
      </c>
      <c r="I39" s="178">
        <f t="shared" si="6"/>
        <v>0</v>
      </c>
      <c r="J39" s="191">
        <f>B39/'第１表'!$S39</f>
        <v>1377.7055627770558</v>
      </c>
      <c r="K39" s="191">
        <f>C39/'第１表'!$S39</f>
        <v>7977.712228777123</v>
      </c>
      <c r="L39" s="166"/>
      <c r="M39" s="166"/>
      <c r="N39" s="132"/>
      <c r="O39" s="132"/>
      <c r="P39" s="132"/>
      <c r="Q39" s="132">
        <v>186264</v>
      </c>
      <c r="R39" s="132">
        <v>4275</v>
      </c>
      <c r="S39" s="197">
        <f>ROUND(R39/100/'第１表'!S39*100,1)</f>
        <v>14.2</v>
      </c>
      <c r="T39" s="132">
        <v>53796</v>
      </c>
      <c r="U39" s="132">
        <v>17174</v>
      </c>
      <c r="V39" s="197">
        <f>ROUND(U39/100/'第１表'!S39*100,1)</f>
        <v>57.2</v>
      </c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22.5" customHeight="1" thickBot="1">
      <c r="A40" s="12" t="s">
        <v>40</v>
      </c>
      <c r="B40" s="156">
        <f>SUM(B21:B39)</f>
        <v>7265156</v>
      </c>
      <c r="C40" s="156">
        <f>SUM(C21:C39)</f>
        <v>54888036</v>
      </c>
      <c r="D40" s="167">
        <f>SUM(D21:D39)</f>
        <v>0</v>
      </c>
      <c r="E40" s="167">
        <f>SUM(E21:E39)</f>
        <v>0</v>
      </c>
      <c r="F40" s="167">
        <f>SUM(F21:F39)</f>
        <v>0</v>
      </c>
      <c r="G40" s="175">
        <f>ROUND(C40/B40,1)</f>
        <v>7.6</v>
      </c>
      <c r="H40" s="183">
        <f>ROUND(D40/B40*100,1)</f>
        <v>0</v>
      </c>
      <c r="I40" s="184">
        <f>ROUND(E40/B40*100,1)</f>
        <v>0</v>
      </c>
      <c r="J40" s="192">
        <f>B40/'第１表'!$S40</f>
        <v>1291.744039258219</v>
      </c>
      <c r="K40" s="192">
        <f>C40/'第１表'!$S40</f>
        <v>9759.087530892735</v>
      </c>
      <c r="L40" s="169">
        <f aca="true" t="shared" si="7" ref="L40:Q40">SUM(L21:L39)</f>
        <v>0</v>
      </c>
      <c r="M40" s="167">
        <f t="shared" si="7"/>
        <v>0</v>
      </c>
      <c r="N40" s="156">
        <f>SUM(N21:N39)</f>
        <v>20</v>
      </c>
      <c r="O40" s="156">
        <f t="shared" si="7"/>
        <v>5470</v>
      </c>
      <c r="P40" s="156">
        <f t="shared" si="7"/>
        <v>15680</v>
      </c>
      <c r="Q40" s="156">
        <f t="shared" si="7"/>
        <v>846951</v>
      </c>
      <c r="R40" s="156">
        <f>SUM(R21:R39)</f>
        <v>51384</v>
      </c>
      <c r="S40" s="198">
        <f>ROUND(R40/100/'第１表'!S40*100,1)</f>
        <v>9.1</v>
      </c>
      <c r="T40" s="156">
        <f>SUM(T21:T39)</f>
        <v>1161817</v>
      </c>
      <c r="U40" s="156">
        <f>SUM(U21:U39)</f>
        <v>379471</v>
      </c>
      <c r="V40" s="198">
        <f>ROUND(U40/100/'第１表'!S40*100,1)</f>
        <v>67.5</v>
      </c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22.5" customHeight="1" thickTop="1">
      <c r="A41" s="13" t="s">
        <v>41</v>
      </c>
      <c r="B41" s="148">
        <f>B40+B20</f>
        <v>28579913</v>
      </c>
      <c r="C41" s="148">
        <f>C40+C20</f>
        <v>210044294</v>
      </c>
      <c r="D41" s="165">
        <f>D40+D20</f>
        <v>0</v>
      </c>
      <c r="E41" s="165">
        <f>E40+E20</f>
        <v>0</v>
      </c>
      <c r="F41" s="165">
        <f>F40+F20</f>
        <v>0</v>
      </c>
      <c r="G41" s="176">
        <f>ROUND(C41/B41,1)</f>
        <v>7.3</v>
      </c>
      <c r="H41" s="185">
        <f>ROUND(D41/B41*100,1)</f>
        <v>0</v>
      </c>
      <c r="I41" s="186">
        <f>ROUND(E41/B41*100,1)</f>
        <v>0</v>
      </c>
      <c r="J41" s="190">
        <f>B41/'第１表'!$S41</f>
        <v>1871.0217263075756</v>
      </c>
      <c r="K41" s="190">
        <f>C41/'第１表'!$S41</f>
        <v>13750.826937819438</v>
      </c>
      <c r="L41" s="170">
        <f>L40+L20</f>
        <v>0</v>
      </c>
      <c r="M41" s="165">
        <f aca="true" t="shared" si="8" ref="M41:R41">M20+M40</f>
        <v>0</v>
      </c>
      <c r="N41" s="148">
        <f>N20+N40</f>
        <v>66</v>
      </c>
      <c r="O41" s="148">
        <f t="shared" si="8"/>
        <v>20894</v>
      </c>
      <c r="P41" s="148">
        <f t="shared" si="8"/>
        <v>57826</v>
      </c>
      <c r="Q41" s="148">
        <f t="shared" si="8"/>
        <v>3084041</v>
      </c>
      <c r="R41" s="148">
        <f t="shared" si="8"/>
        <v>162040</v>
      </c>
      <c r="S41" s="196">
        <f>ROUND(R41/100/'第１表'!S41*100,1)</f>
        <v>10.6</v>
      </c>
      <c r="T41" s="148">
        <f>T40+T20</f>
        <v>3402486</v>
      </c>
      <c r="U41" s="148">
        <f>U40+U20</f>
        <v>925306</v>
      </c>
      <c r="V41" s="196">
        <f>ROUND(U41/100/'第１表'!S41*100,1)</f>
        <v>60.6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0:18" ht="22.5" customHeight="1">
      <c r="J42" s="22" t="s">
        <v>111</v>
      </c>
      <c r="R42" s="5" t="s">
        <v>113</v>
      </c>
    </row>
    <row r="43" spans="10:18" ht="22.5" customHeight="1">
      <c r="J43" s="22" t="s">
        <v>112</v>
      </c>
      <c r="R43" s="5" t="s">
        <v>114</v>
      </c>
    </row>
  </sheetData>
  <sheetProtection/>
  <mergeCells count="6">
    <mergeCell ref="L3:L5"/>
    <mergeCell ref="A3:A5"/>
    <mergeCell ref="T4:T5"/>
    <mergeCell ref="Q4:Q5"/>
    <mergeCell ref="M3:M5"/>
    <mergeCell ref="N3:N5"/>
  </mergeCells>
  <conditionalFormatting sqref="B12">
    <cfRule type="cellIs" priority="1" dxfId="1" operator="lessThan" stopIfTrue="1">
      <formula>0</formula>
    </cfRule>
  </conditionalFormatting>
  <printOptions horizontalCentered="1" verticalCentered="1"/>
  <pageMargins left="0.5905511811023623" right="0.5905511811023623" top="0.7874015748031497" bottom="0.5905511811023623" header="0.5118110236220472" footer="0.31496062992125984"/>
  <pageSetup fitToHeight="1" fitToWidth="1"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CA43"/>
  <sheetViews>
    <sheetView showZeros="0" view="pageBreakPreview" zoomScale="80" zoomScaleNormal="70" zoomScaleSheetLayoutView="80" zoomScalePageLayoutView="0" workbookViewId="0" topLeftCell="A1">
      <pane xSplit="1" ySplit="5" topLeftCell="B18" activePane="bottomRight" state="frozen"/>
      <selection pane="topLeft" activeCell="P5" sqref="P5"/>
      <selection pane="topRight" activeCell="P5" sqref="P5"/>
      <selection pane="bottomLeft" activeCell="P5" sqref="P5"/>
      <selection pane="bottomRight" activeCell="L6" sqref="L6"/>
    </sheetView>
  </sheetViews>
  <sheetFormatPr defaultColWidth="10.625" defaultRowHeight="23.25" customHeight="1"/>
  <cols>
    <col min="1" max="1" width="10.625" style="4" customWidth="1"/>
    <col min="2" max="11" width="10.625" style="5" customWidth="1"/>
    <col min="12" max="12" width="10.625" style="22" customWidth="1"/>
    <col min="13" max="14" width="10.625" style="5" customWidth="1"/>
    <col min="15" max="16" width="10.625" style="6" customWidth="1"/>
    <col min="17" max="18" width="10.625" style="5" customWidth="1"/>
    <col min="19" max="19" width="10.625" style="22" customWidth="1"/>
    <col min="20" max="21" width="10.625" style="5" customWidth="1"/>
    <col min="22" max="22" width="10.625" style="22" customWidth="1"/>
    <col min="23" max="24" width="10.625" style="6" customWidth="1"/>
    <col min="25" max="30" width="10.625" style="5" customWidth="1"/>
    <col min="31" max="31" width="10.625" style="22" customWidth="1"/>
    <col min="32" max="32" width="10.625" style="24" customWidth="1"/>
    <col min="33" max="34" width="10.625" style="22" customWidth="1"/>
    <col min="35" max="40" width="10.625" style="5" customWidth="1"/>
    <col min="41" max="41" width="10.625" style="22" customWidth="1"/>
    <col min="42" max="42" width="10.625" style="24" customWidth="1"/>
    <col min="43" max="48" width="10.625" style="5" customWidth="1"/>
    <col min="49" max="49" width="10.625" style="22" customWidth="1"/>
    <col min="50" max="50" width="10.625" style="24" customWidth="1"/>
    <col min="51" max="52" width="10.625" style="5" customWidth="1"/>
    <col min="53" max="53" width="2.50390625" style="25" customWidth="1"/>
    <col min="54" max="55" width="10.625" style="5" customWidth="1"/>
    <col min="56" max="57" width="10.625" style="22" customWidth="1"/>
    <col min="58" max="58" width="2.50390625" style="26" customWidth="1"/>
    <col min="59" max="59" width="8.125" style="26" customWidth="1"/>
    <col min="60" max="60" width="90.00390625" style="26" customWidth="1"/>
    <col min="61" max="61" width="8.125" style="26" customWidth="1"/>
    <col min="62" max="62" width="2.50390625" style="26" customWidth="1"/>
    <col min="63" max="79" width="10.625" style="5" customWidth="1"/>
    <col min="80" max="16384" width="10.625" style="6" customWidth="1"/>
  </cols>
  <sheetData>
    <row r="1" spans="2:45" ht="27" customHeight="1">
      <c r="B1" s="1" t="s">
        <v>66</v>
      </c>
      <c r="Z1" s="23"/>
      <c r="AC1" s="23"/>
      <c r="AK1" s="23"/>
      <c r="AS1" s="23"/>
    </row>
    <row r="2" spans="2:74" ht="23.25" customHeight="1">
      <c r="B2" s="5" t="s">
        <v>144</v>
      </c>
      <c r="L2" s="27"/>
      <c r="M2" s="14" t="s">
        <v>166</v>
      </c>
      <c r="Q2" s="5" t="s">
        <v>167</v>
      </c>
      <c r="W2" s="6" t="s">
        <v>168</v>
      </c>
      <c r="Y2" s="5" t="s">
        <v>169</v>
      </c>
      <c r="AI2" s="5" t="s">
        <v>67</v>
      </c>
      <c r="AQ2" s="5" t="s">
        <v>137</v>
      </c>
      <c r="AY2" s="5" t="s">
        <v>76</v>
      </c>
      <c r="BK2" s="54" t="s">
        <v>249</v>
      </c>
      <c r="BP2" s="54" t="s">
        <v>250</v>
      </c>
      <c r="BV2" s="5" t="s">
        <v>77</v>
      </c>
    </row>
    <row r="3" spans="1:79" s="7" customFormat="1" ht="23.25" customHeight="1">
      <c r="A3" s="234" t="s">
        <v>11</v>
      </c>
      <c r="B3" s="249" t="s">
        <v>121</v>
      </c>
      <c r="C3" s="250"/>
      <c r="D3" s="250"/>
      <c r="E3" s="251"/>
      <c r="F3" s="247" t="s">
        <v>119</v>
      </c>
      <c r="G3" s="233"/>
      <c r="H3" s="247" t="s">
        <v>122</v>
      </c>
      <c r="I3" s="233"/>
      <c r="J3" s="263" t="s">
        <v>263</v>
      </c>
      <c r="K3" s="264"/>
      <c r="L3" s="106" t="s">
        <v>72</v>
      </c>
      <c r="M3" s="241" t="s">
        <v>145</v>
      </c>
      <c r="N3" s="241" t="s">
        <v>146</v>
      </c>
      <c r="O3" s="241" t="s">
        <v>147</v>
      </c>
      <c r="P3" s="244" t="s">
        <v>148</v>
      </c>
      <c r="Q3" s="254" t="s">
        <v>149</v>
      </c>
      <c r="R3" s="255"/>
      <c r="S3" s="256"/>
      <c r="T3" s="254" t="s">
        <v>151</v>
      </c>
      <c r="U3" s="255"/>
      <c r="V3" s="256"/>
      <c r="W3" s="267" t="s">
        <v>153</v>
      </c>
      <c r="X3" s="267"/>
      <c r="Y3" s="100" t="s">
        <v>74</v>
      </c>
      <c r="Z3" s="100" t="s">
        <v>8</v>
      </c>
      <c r="AA3" s="100" t="s">
        <v>81</v>
      </c>
      <c r="AB3" s="100" t="s">
        <v>82</v>
      </c>
      <c r="AC3" s="100" t="s">
        <v>82</v>
      </c>
      <c r="AD3" s="100" t="s">
        <v>83</v>
      </c>
      <c r="AE3" s="69" t="s">
        <v>108</v>
      </c>
      <c r="AF3" s="112" t="s">
        <v>108</v>
      </c>
      <c r="AG3" s="69" t="s">
        <v>109</v>
      </c>
      <c r="AH3" s="69" t="s">
        <v>110</v>
      </c>
      <c r="AI3" s="113" t="s">
        <v>74</v>
      </c>
      <c r="AJ3" s="114"/>
      <c r="AK3" s="100" t="s">
        <v>82</v>
      </c>
      <c r="AL3" s="113" t="s">
        <v>81</v>
      </c>
      <c r="AM3" s="114"/>
      <c r="AN3" s="100" t="s">
        <v>83</v>
      </c>
      <c r="AO3" s="69" t="s">
        <v>108</v>
      </c>
      <c r="AP3" s="112" t="s">
        <v>108</v>
      </c>
      <c r="AQ3" s="113" t="s">
        <v>74</v>
      </c>
      <c r="AR3" s="114"/>
      <c r="AS3" s="100" t="s">
        <v>82</v>
      </c>
      <c r="AT3" s="113" t="s">
        <v>81</v>
      </c>
      <c r="AU3" s="114"/>
      <c r="AV3" s="100" t="s">
        <v>83</v>
      </c>
      <c r="AW3" s="69" t="s">
        <v>108</v>
      </c>
      <c r="AX3" s="112" t="s">
        <v>108</v>
      </c>
      <c r="AY3" s="100" t="s">
        <v>84</v>
      </c>
      <c r="AZ3" s="100" t="s">
        <v>85</v>
      </c>
      <c r="BA3" s="28"/>
      <c r="BB3" s="100" t="s">
        <v>163</v>
      </c>
      <c r="BC3" s="100" t="s">
        <v>163</v>
      </c>
      <c r="BD3" s="69" t="s">
        <v>138</v>
      </c>
      <c r="BE3" s="69" t="s">
        <v>138</v>
      </c>
      <c r="BF3" s="29"/>
      <c r="BG3" s="30"/>
      <c r="BH3" s="30"/>
      <c r="BI3" s="30"/>
      <c r="BJ3" s="30"/>
      <c r="BK3" s="271" t="s">
        <v>253</v>
      </c>
      <c r="BL3" s="250"/>
      <c r="BM3" s="251"/>
      <c r="BN3" s="258" t="s">
        <v>254</v>
      </c>
      <c r="BO3" s="252" t="s">
        <v>256</v>
      </c>
      <c r="BP3" s="249" t="s">
        <v>173</v>
      </c>
      <c r="BQ3" s="250"/>
      <c r="BR3" s="251"/>
      <c r="BS3" s="247" t="s">
        <v>156</v>
      </c>
      <c r="BT3" s="257" t="s">
        <v>159</v>
      </c>
      <c r="BU3" s="100" t="s">
        <v>86</v>
      </c>
      <c r="BV3" s="249" t="s">
        <v>87</v>
      </c>
      <c r="BW3" s="250"/>
      <c r="BX3" s="251"/>
      <c r="BY3" s="247" t="s">
        <v>156</v>
      </c>
      <c r="BZ3" s="246" t="s">
        <v>257</v>
      </c>
      <c r="CA3" s="100" t="s">
        <v>86</v>
      </c>
    </row>
    <row r="4" spans="1:79" s="7" customFormat="1" ht="23.25" customHeight="1">
      <c r="A4" s="235"/>
      <c r="B4" s="249" t="s">
        <v>88</v>
      </c>
      <c r="C4" s="251"/>
      <c r="D4" s="249" t="s">
        <v>89</v>
      </c>
      <c r="E4" s="251"/>
      <c r="F4" s="228" t="s">
        <v>120</v>
      </c>
      <c r="G4" s="229"/>
      <c r="H4" s="228"/>
      <c r="I4" s="229"/>
      <c r="J4" s="265"/>
      <c r="K4" s="266"/>
      <c r="L4" s="107" t="s">
        <v>73</v>
      </c>
      <c r="M4" s="242"/>
      <c r="N4" s="242"/>
      <c r="O4" s="242"/>
      <c r="P4" s="235"/>
      <c r="Q4" s="97" t="s">
        <v>79</v>
      </c>
      <c r="R4" s="68" t="s">
        <v>80</v>
      </c>
      <c r="S4" s="108" t="s">
        <v>262</v>
      </c>
      <c r="T4" s="97" t="s">
        <v>79</v>
      </c>
      <c r="U4" s="68" t="s">
        <v>80</v>
      </c>
      <c r="V4" s="108" t="s">
        <v>262</v>
      </c>
      <c r="W4" s="95" t="s">
        <v>152</v>
      </c>
      <c r="X4" s="95" t="s">
        <v>154</v>
      </c>
      <c r="Y4" s="97"/>
      <c r="Z4" s="97" t="s">
        <v>90</v>
      </c>
      <c r="AA4" s="97" t="s">
        <v>90</v>
      </c>
      <c r="AB4" s="97" t="s">
        <v>90</v>
      </c>
      <c r="AC4" s="97" t="s">
        <v>104</v>
      </c>
      <c r="AD4" s="97" t="s">
        <v>91</v>
      </c>
      <c r="AE4" s="70" t="s">
        <v>44</v>
      </c>
      <c r="AF4" s="115" t="s">
        <v>126</v>
      </c>
      <c r="AG4" s="70" t="s">
        <v>127</v>
      </c>
      <c r="AH4" s="70" t="s">
        <v>128</v>
      </c>
      <c r="AI4" s="97"/>
      <c r="AJ4" s="97" t="s">
        <v>92</v>
      </c>
      <c r="AK4" s="97" t="s">
        <v>104</v>
      </c>
      <c r="AL4" s="97" t="s">
        <v>90</v>
      </c>
      <c r="AM4" s="97" t="s">
        <v>92</v>
      </c>
      <c r="AN4" s="97" t="s">
        <v>91</v>
      </c>
      <c r="AO4" s="70" t="s">
        <v>44</v>
      </c>
      <c r="AP4" s="115" t="s">
        <v>126</v>
      </c>
      <c r="AQ4" s="116"/>
      <c r="AR4" s="97" t="s">
        <v>92</v>
      </c>
      <c r="AS4" s="97" t="s">
        <v>104</v>
      </c>
      <c r="AT4" s="97" t="s">
        <v>90</v>
      </c>
      <c r="AU4" s="97" t="s">
        <v>92</v>
      </c>
      <c r="AV4" s="97" t="s">
        <v>91</v>
      </c>
      <c r="AW4" s="70" t="s">
        <v>44</v>
      </c>
      <c r="AX4" s="115" t="s">
        <v>126</v>
      </c>
      <c r="AY4" s="97" t="s">
        <v>93</v>
      </c>
      <c r="AZ4" s="97" t="s">
        <v>94</v>
      </c>
      <c r="BA4" s="28"/>
      <c r="BB4" s="97" t="s">
        <v>164</v>
      </c>
      <c r="BC4" s="97" t="s">
        <v>165</v>
      </c>
      <c r="BD4" s="70" t="s">
        <v>139</v>
      </c>
      <c r="BE4" s="70" t="s">
        <v>140</v>
      </c>
      <c r="BF4" s="29"/>
      <c r="BG4" s="30"/>
      <c r="BH4" s="30"/>
      <c r="BI4" s="30"/>
      <c r="BJ4" s="30"/>
      <c r="BK4" s="55" t="s">
        <v>251</v>
      </c>
      <c r="BL4" s="55" t="s">
        <v>252</v>
      </c>
      <c r="BM4" s="97" t="s">
        <v>78</v>
      </c>
      <c r="BN4" s="235"/>
      <c r="BO4" s="253"/>
      <c r="BP4" s="97" t="s">
        <v>157</v>
      </c>
      <c r="BQ4" s="97" t="s">
        <v>158</v>
      </c>
      <c r="BR4" s="97" t="s">
        <v>78</v>
      </c>
      <c r="BS4" s="248"/>
      <c r="BT4" s="235"/>
      <c r="BU4" s="97" t="s">
        <v>100</v>
      </c>
      <c r="BV4" s="97" t="s">
        <v>157</v>
      </c>
      <c r="BW4" s="97" t="s">
        <v>158</v>
      </c>
      <c r="BX4" s="97" t="s">
        <v>78</v>
      </c>
      <c r="BY4" s="248"/>
      <c r="BZ4" s="235"/>
      <c r="CA4" s="97" t="s">
        <v>100</v>
      </c>
    </row>
    <row r="5" spans="1:79" s="7" customFormat="1" ht="23.25" customHeight="1">
      <c r="A5" s="235"/>
      <c r="B5" s="97" t="s">
        <v>70</v>
      </c>
      <c r="C5" s="109" t="s">
        <v>95</v>
      </c>
      <c r="D5" s="97" t="s">
        <v>70</v>
      </c>
      <c r="E5" s="109" t="s">
        <v>95</v>
      </c>
      <c r="F5" s="97" t="s">
        <v>70</v>
      </c>
      <c r="G5" s="109" t="s">
        <v>95</v>
      </c>
      <c r="H5" s="97" t="s">
        <v>70</v>
      </c>
      <c r="I5" s="110" t="s">
        <v>116</v>
      </c>
      <c r="J5" s="97" t="s">
        <v>70</v>
      </c>
      <c r="K5" s="110" t="s">
        <v>115</v>
      </c>
      <c r="L5" s="111" t="s">
        <v>117</v>
      </c>
      <c r="M5" s="243"/>
      <c r="N5" s="243"/>
      <c r="O5" s="243"/>
      <c r="P5" s="236"/>
      <c r="Q5" s="97" t="s">
        <v>100</v>
      </c>
      <c r="R5" s="97" t="s">
        <v>150</v>
      </c>
      <c r="S5" s="70" t="s">
        <v>42</v>
      </c>
      <c r="T5" s="97" t="s">
        <v>100</v>
      </c>
      <c r="U5" s="97" t="s">
        <v>243</v>
      </c>
      <c r="V5" s="70" t="s">
        <v>42</v>
      </c>
      <c r="W5" s="96" t="s">
        <v>155</v>
      </c>
      <c r="X5" s="96" t="s">
        <v>155</v>
      </c>
      <c r="Y5" s="97" t="s">
        <v>96</v>
      </c>
      <c r="Z5" s="97" t="s">
        <v>97</v>
      </c>
      <c r="AA5" s="97" t="s">
        <v>98</v>
      </c>
      <c r="AB5" s="97" t="s">
        <v>99</v>
      </c>
      <c r="AC5" s="97" t="s">
        <v>100</v>
      </c>
      <c r="AD5" s="97" t="s">
        <v>100</v>
      </c>
      <c r="AE5" s="70" t="s">
        <v>42</v>
      </c>
      <c r="AF5" s="115" t="s">
        <v>42</v>
      </c>
      <c r="AG5" s="70" t="s">
        <v>42</v>
      </c>
      <c r="AH5" s="70" t="s">
        <v>42</v>
      </c>
      <c r="AI5" s="97" t="s">
        <v>100</v>
      </c>
      <c r="AJ5" s="97" t="s">
        <v>101</v>
      </c>
      <c r="AK5" s="97" t="s">
        <v>100</v>
      </c>
      <c r="AL5" s="97" t="s">
        <v>102</v>
      </c>
      <c r="AM5" s="97" t="s">
        <v>103</v>
      </c>
      <c r="AN5" s="97" t="s">
        <v>100</v>
      </c>
      <c r="AO5" s="70" t="s">
        <v>42</v>
      </c>
      <c r="AP5" s="115" t="s">
        <v>42</v>
      </c>
      <c r="AQ5" s="97" t="s">
        <v>100</v>
      </c>
      <c r="AR5" s="97" t="s">
        <v>101</v>
      </c>
      <c r="AS5" s="97" t="s">
        <v>100</v>
      </c>
      <c r="AT5" s="97" t="s">
        <v>102</v>
      </c>
      <c r="AU5" s="97" t="s">
        <v>103</v>
      </c>
      <c r="AV5" s="97" t="s">
        <v>100</v>
      </c>
      <c r="AW5" s="70" t="s">
        <v>42</v>
      </c>
      <c r="AX5" s="115" t="s">
        <v>42</v>
      </c>
      <c r="AY5" s="97" t="s">
        <v>75</v>
      </c>
      <c r="AZ5" s="97" t="s">
        <v>100</v>
      </c>
      <c r="BA5" s="28"/>
      <c r="BB5" s="97" t="s">
        <v>69</v>
      </c>
      <c r="BC5" s="97" t="s">
        <v>102</v>
      </c>
      <c r="BD5" s="70" t="s">
        <v>42</v>
      </c>
      <c r="BE5" s="70" t="s">
        <v>42</v>
      </c>
      <c r="BF5" s="29"/>
      <c r="BG5" s="30"/>
      <c r="BH5" s="30"/>
      <c r="BI5" s="30"/>
      <c r="BJ5" s="30"/>
      <c r="BK5" s="63" t="s">
        <v>272</v>
      </c>
      <c r="BL5" s="63" t="s">
        <v>272</v>
      </c>
      <c r="BM5" s="63" t="s">
        <v>272</v>
      </c>
      <c r="BN5" s="98" t="s">
        <v>172</v>
      </c>
      <c r="BO5" s="98" t="s">
        <v>172</v>
      </c>
      <c r="BP5" s="98" t="s">
        <v>172</v>
      </c>
      <c r="BQ5" s="98" t="s">
        <v>172</v>
      </c>
      <c r="BR5" s="98" t="s">
        <v>172</v>
      </c>
      <c r="BS5" s="98" t="s">
        <v>172</v>
      </c>
      <c r="BT5" s="98" t="s">
        <v>172</v>
      </c>
      <c r="BU5" s="98" t="s">
        <v>172</v>
      </c>
      <c r="BV5" s="98" t="s">
        <v>172</v>
      </c>
      <c r="BW5" s="98" t="s">
        <v>172</v>
      </c>
      <c r="BX5" s="63" t="s">
        <v>269</v>
      </c>
      <c r="BY5" s="98" t="s">
        <v>172</v>
      </c>
      <c r="BZ5" s="98" t="s">
        <v>172</v>
      </c>
      <c r="CA5" s="98" t="s">
        <v>172</v>
      </c>
    </row>
    <row r="6" spans="1:79" ht="23.25" customHeight="1">
      <c r="A6" s="8" t="s">
        <v>12</v>
      </c>
      <c r="B6" s="132">
        <v>480</v>
      </c>
      <c r="C6" s="132">
        <v>3163400</v>
      </c>
      <c r="D6" s="132">
        <v>8</v>
      </c>
      <c r="E6" s="132">
        <v>604354</v>
      </c>
      <c r="F6" s="132">
        <v>3</v>
      </c>
      <c r="G6" s="132">
        <v>469611</v>
      </c>
      <c r="H6" s="199">
        <f aca="true" t="shared" si="0" ref="H6:H19">B6+D6+F6</f>
        <v>491</v>
      </c>
      <c r="I6" s="199">
        <f aca="true" t="shared" si="1" ref="I6:I19">C6+E6+G6</f>
        <v>4237365</v>
      </c>
      <c r="J6" s="132">
        <v>2</v>
      </c>
      <c r="K6" s="132">
        <v>949291</v>
      </c>
      <c r="L6" s="187">
        <f>ROUND((I6+K6)/'第１表'!J6,1)</f>
        <v>18.3</v>
      </c>
      <c r="M6" s="132">
        <v>2386</v>
      </c>
      <c r="N6" s="132">
        <v>0</v>
      </c>
      <c r="O6" s="132">
        <v>42</v>
      </c>
      <c r="P6" s="203">
        <f aca="true" t="shared" si="2" ref="P6:P19">SUM(M6:O6)</f>
        <v>2428</v>
      </c>
      <c r="Q6" s="132">
        <v>281607</v>
      </c>
      <c r="R6" s="132">
        <v>94679</v>
      </c>
      <c r="S6" s="187">
        <f>ROUND(Q6/('第１表'!$J6)*100,1)</f>
        <v>99.5</v>
      </c>
      <c r="T6" s="132">
        <v>13842</v>
      </c>
      <c r="U6" s="132">
        <v>15816</v>
      </c>
      <c r="V6" s="187">
        <f>ROUND(T6/('第１表'!$J6)*100,1)</f>
        <v>4.9</v>
      </c>
      <c r="W6" s="132">
        <v>0</v>
      </c>
      <c r="X6" s="132">
        <v>149</v>
      </c>
      <c r="Y6" s="132">
        <v>256993</v>
      </c>
      <c r="Z6" s="132">
        <v>57748000</v>
      </c>
      <c r="AA6" s="132">
        <v>51259900</v>
      </c>
      <c r="AB6" s="132">
        <v>50570200</v>
      </c>
      <c r="AC6" s="132">
        <v>253790</v>
      </c>
      <c r="AD6" s="132">
        <v>248132</v>
      </c>
      <c r="AE6" s="187">
        <f>ROUND(Y6/('第１表'!J6)*100,1)</f>
        <v>90.8</v>
      </c>
      <c r="AF6" s="206">
        <f>ROUND(AA6/'第１表'!S6/10000,1)</f>
        <v>5.8</v>
      </c>
      <c r="AG6" s="187">
        <f aca="true" t="shared" si="3" ref="AG6:AG21">ROUND(AB6/AA6*100,1)</f>
        <v>98.7</v>
      </c>
      <c r="AH6" s="187">
        <f aca="true" t="shared" si="4" ref="AH6:AH22">ROUND(AA6/Z6*100,1)</f>
        <v>88.8</v>
      </c>
      <c r="AI6" s="132">
        <v>6830</v>
      </c>
      <c r="AJ6" s="132">
        <v>6830</v>
      </c>
      <c r="AK6" s="132">
        <v>6830</v>
      </c>
      <c r="AL6" s="132">
        <v>18633000</v>
      </c>
      <c r="AM6" s="132">
        <v>18633000</v>
      </c>
      <c r="AN6" s="132">
        <v>6001</v>
      </c>
      <c r="AO6" s="187">
        <f>ROUND(AJ6/('第１表'!J6)*100,1)</f>
        <v>2.4</v>
      </c>
      <c r="AP6" s="187">
        <f>ROUND(AM6/('第１表'!S6*1000000)*100,1)</f>
        <v>2.1</v>
      </c>
      <c r="AQ6" s="132">
        <v>0</v>
      </c>
      <c r="AR6" s="132">
        <v>0</v>
      </c>
      <c r="AS6" s="132">
        <v>0</v>
      </c>
      <c r="AT6" s="132">
        <v>0</v>
      </c>
      <c r="AU6" s="132">
        <v>0</v>
      </c>
      <c r="AV6" s="132">
        <v>0</v>
      </c>
      <c r="AW6" s="187">
        <f>ROUND(AR6/('第１表'!J6)*100,1)</f>
        <v>0</v>
      </c>
      <c r="AX6" s="187">
        <f>ROUND(AU6/('第１表'!S6*1000000)*100,1)</f>
        <v>0</v>
      </c>
      <c r="AY6" s="132">
        <v>0</v>
      </c>
      <c r="AZ6" s="132">
        <v>11614</v>
      </c>
      <c r="BA6" s="3"/>
      <c r="BB6" s="199">
        <f>AC6+AK6+AS6+AY6+AZ6</f>
        <v>272234</v>
      </c>
      <c r="BC6" s="199">
        <f>AA6+AM6+AU6</f>
        <v>69892900</v>
      </c>
      <c r="BD6" s="187">
        <f>ROUND(((AC6+AK6+AS6+AY6+AZ6)/('第１表'!J6))*100,1)</f>
        <v>96.2</v>
      </c>
      <c r="BE6" s="187">
        <f>ROUND((AD6+AN6+AV6+AY6+AZ6)/('第１表'!J6)*100,1)</f>
        <v>93.9</v>
      </c>
      <c r="BF6" s="31"/>
      <c r="BK6" s="132">
        <v>3</v>
      </c>
      <c r="BL6" s="132"/>
      <c r="BM6" s="203">
        <f>SUM(BK6:BL6)</f>
        <v>3</v>
      </c>
      <c r="BN6" s="132">
        <v>35</v>
      </c>
      <c r="BO6" s="132">
        <v>13</v>
      </c>
      <c r="BP6" s="132">
        <v>41</v>
      </c>
      <c r="BQ6" s="132">
        <v>0</v>
      </c>
      <c r="BR6" s="203">
        <f>SUM(BP6:BQ6)</f>
        <v>41</v>
      </c>
      <c r="BS6" s="132">
        <v>598</v>
      </c>
      <c r="BT6" s="132">
        <v>13252</v>
      </c>
      <c r="BU6" s="132">
        <v>1057</v>
      </c>
      <c r="BV6" s="132">
        <v>22</v>
      </c>
      <c r="BW6" s="132">
        <v>1</v>
      </c>
      <c r="BX6" s="203">
        <f aca="true" t="shared" si="5" ref="BX6:BX19">SUM(BV6:BW6)</f>
        <v>23</v>
      </c>
      <c r="BY6" s="132">
        <v>285</v>
      </c>
      <c r="BZ6" s="132">
        <v>6973</v>
      </c>
      <c r="CA6" s="132">
        <v>614</v>
      </c>
    </row>
    <row r="7" spans="1:79" ht="23.25" customHeight="1">
      <c r="A7" s="8" t="s">
        <v>13</v>
      </c>
      <c r="B7" s="132">
        <v>61</v>
      </c>
      <c r="C7" s="132">
        <v>425854</v>
      </c>
      <c r="D7" s="132">
        <v>3</v>
      </c>
      <c r="E7" s="132">
        <v>11555</v>
      </c>
      <c r="F7" s="132">
        <v>7</v>
      </c>
      <c r="G7" s="132">
        <v>39332</v>
      </c>
      <c r="H7" s="199">
        <f t="shared" si="0"/>
        <v>71</v>
      </c>
      <c r="I7" s="199">
        <f t="shared" si="1"/>
        <v>476741</v>
      </c>
      <c r="J7" s="132">
        <v>12</v>
      </c>
      <c r="K7" s="132">
        <v>60014</v>
      </c>
      <c r="L7" s="187">
        <f>ROUND((I7+K7)/'第１表'!J7,1)</f>
        <v>11.2</v>
      </c>
      <c r="M7" s="132">
        <v>1497</v>
      </c>
      <c r="N7" s="132">
        <v>0</v>
      </c>
      <c r="O7" s="132">
        <v>11</v>
      </c>
      <c r="P7" s="203">
        <f t="shared" si="2"/>
        <v>1508</v>
      </c>
      <c r="Q7" s="132">
        <v>47493</v>
      </c>
      <c r="R7" s="132">
        <v>18076</v>
      </c>
      <c r="S7" s="187">
        <f>ROUND(Q7/('第１表'!$J7)*100,1)</f>
        <v>98.9</v>
      </c>
      <c r="T7" s="132">
        <v>11521</v>
      </c>
      <c r="U7" s="132">
        <v>16962</v>
      </c>
      <c r="V7" s="187">
        <f>ROUND(T7/('第１表'!$J7)*100,1)</f>
        <v>24</v>
      </c>
      <c r="W7" s="132">
        <v>0</v>
      </c>
      <c r="X7" s="132">
        <v>16</v>
      </c>
      <c r="Y7" s="132">
        <v>30825</v>
      </c>
      <c r="Z7" s="132">
        <v>12588000</v>
      </c>
      <c r="AA7" s="132">
        <v>11400000</v>
      </c>
      <c r="AB7" s="132">
        <v>11400000</v>
      </c>
      <c r="AC7" s="132">
        <v>30825</v>
      </c>
      <c r="AD7" s="132">
        <v>28157</v>
      </c>
      <c r="AE7" s="187">
        <f>ROUND(Y7/('第１表'!J7)*100,1)</f>
        <v>64.2</v>
      </c>
      <c r="AF7" s="206">
        <f>ROUND(AA7/'第１表'!S7/10000,1)</f>
        <v>0.9</v>
      </c>
      <c r="AG7" s="187">
        <f t="shared" si="3"/>
        <v>100</v>
      </c>
      <c r="AH7" s="187">
        <f t="shared" si="4"/>
        <v>90.6</v>
      </c>
      <c r="AI7" s="132">
        <v>554</v>
      </c>
      <c r="AJ7" s="132">
        <v>554</v>
      </c>
      <c r="AK7" s="132">
        <v>554</v>
      </c>
      <c r="AL7" s="132">
        <v>160000</v>
      </c>
      <c r="AM7" s="132">
        <v>160000</v>
      </c>
      <c r="AN7" s="132">
        <v>442</v>
      </c>
      <c r="AO7" s="187">
        <f>ROUND(AJ7/('第１表'!J7)*100,1)</f>
        <v>1.2</v>
      </c>
      <c r="AP7" s="187">
        <f>ROUND(AM7/('第１表'!S7*1000000)*100,1)</f>
        <v>0</v>
      </c>
      <c r="AQ7" s="132">
        <v>247</v>
      </c>
      <c r="AR7" s="132">
        <v>247</v>
      </c>
      <c r="AS7" s="132">
        <v>247</v>
      </c>
      <c r="AT7" s="132">
        <v>392000</v>
      </c>
      <c r="AU7" s="132">
        <v>392000</v>
      </c>
      <c r="AV7" s="132">
        <v>178</v>
      </c>
      <c r="AW7" s="187">
        <f>ROUND(AR7/('第１表'!J7)*100,1)</f>
        <v>0.5</v>
      </c>
      <c r="AX7" s="187">
        <f>ROUND(AU7/('第１表'!S7*1000000)*100,1)</f>
        <v>0</v>
      </c>
      <c r="AY7" s="132">
        <v>0</v>
      </c>
      <c r="AZ7" s="132">
        <v>7131</v>
      </c>
      <c r="BA7" s="3"/>
      <c r="BB7" s="199">
        <f aca="true" t="shared" si="6" ref="BB7:BB41">AC7+AK7+AS7+AY7+AZ7</f>
        <v>38757</v>
      </c>
      <c r="BC7" s="199">
        <f aca="true" t="shared" si="7" ref="BC7:BC41">AA7+AM7+AU7</f>
        <v>11952000</v>
      </c>
      <c r="BD7" s="187">
        <f>ROUND(((AC7+AK7+AS7+AY7+AZ7)/('第１表'!J7))*100,1)</f>
        <v>80.7</v>
      </c>
      <c r="BE7" s="187">
        <f>ROUND((AD7+AN7+AV7+AY7+AZ7)/('第１表'!J7)*100,1)</f>
        <v>74.7</v>
      </c>
      <c r="BF7" s="31"/>
      <c r="BK7" s="132">
        <v>0</v>
      </c>
      <c r="BL7" s="132"/>
      <c r="BM7" s="203">
        <f aca="true" t="shared" si="8" ref="BM7:BM41">SUM(BK7:BL7)</f>
        <v>0</v>
      </c>
      <c r="BN7" s="132">
        <v>0</v>
      </c>
      <c r="BO7" s="132">
        <v>0</v>
      </c>
      <c r="BP7" s="132">
        <v>13</v>
      </c>
      <c r="BQ7" s="132">
        <v>0</v>
      </c>
      <c r="BR7" s="203">
        <f aca="true" t="shared" si="9" ref="BR7:BR41">SUM(BP7:BQ7)</f>
        <v>13</v>
      </c>
      <c r="BS7" s="132">
        <v>115</v>
      </c>
      <c r="BT7" s="132">
        <v>1913</v>
      </c>
      <c r="BU7" s="132">
        <v>267</v>
      </c>
      <c r="BV7" s="132">
        <v>11</v>
      </c>
      <c r="BW7" s="132">
        <v>0</v>
      </c>
      <c r="BX7" s="203">
        <f t="shared" si="5"/>
        <v>11</v>
      </c>
      <c r="BY7" s="132">
        <v>61</v>
      </c>
      <c r="BZ7" s="132">
        <v>1004</v>
      </c>
      <c r="CA7" s="132">
        <v>183</v>
      </c>
    </row>
    <row r="8" spans="1:79" ht="23.25" customHeight="1">
      <c r="A8" s="8" t="s">
        <v>14</v>
      </c>
      <c r="B8" s="132">
        <v>36</v>
      </c>
      <c r="C8" s="132">
        <v>253302</v>
      </c>
      <c r="D8" s="132">
        <v>31</v>
      </c>
      <c r="E8" s="132">
        <v>70139</v>
      </c>
      <c r="F8" s="132">
        <v>1</v>
      </c>
      <c r="G8" s="132">
        <v>10682</v>
      </c>
      <c r="H8" s="199">
        <f t="shared" si="0"/>
        <v>68</v>
      </c>
      <c r="I8" s="199">
        <f t="shared" si="1"/>
        <v>334123</v>
      </c>
      <c r="J8" s="132">
        <v>15</v>
      </c>
      <c r="K8" s="132">
        <v>84900</v>
      </c>
      <c r="L8" s="187">
        <f>ROUND((I8+K8)/'第１表'!J8,1)</f>
        <v>12.5</v>
      </c>
      <c r="M8" s="132">
        <v>920</v>
      </c>
      <c r="N8" s="132">
        <v>0</v>
      </c>
      <c r="O8" s="132">
        <v>25</v>
      </c>
      <c r="P8" s="203">
        <f t="shared" si="2"/>
        <v>945</v>
      </c>
      <c r="Q8" s="132">
        <v>33238</v>
      </c>
      <c r="R8" s="132">
        <v>8744</v>
      </c>
      <c r="S8" s="187">
        <f>ROUND(Q8/('第１表'!$J8)*100,1)</f>
        <v>99.1</v>
      </c>
      <c r="T8" s="132">
        <v>11574</v>
      </c>
      <c r="U8" s="132">
        <v>15857</v>
      </c>
      <c r="V8" s="187">
        <f>ROUND(T8/('第１表'!$J8)*100,1)</f>
        <v>34.5</v>
      </c>
      <c r="W8" s="132">
        <v>5223</v>
      </c>
      <c r="X8" s="132">
        <v>0</v>
      </c>
      <c r="Y8" s="132">
        <v>14639</v>
      </c>
      <c r="Z8" s="132">
        <v>9126000</v>
      </c>
      <c r="AA8" s="132">
        <v>8340000</v>
      </c>
      <c r="AB8" s="132">
        <v>8340000</v>
      </c>
      <c r="AC8" s="132">
        <v>14639</v>
      </c>
      <c r="AD8" s="132">
        <v>11153</v>
      </c>
      <c r="AE8" s="187">
        <f>ROUND(Y8/('第１表'!J8)*100,1)</f>
        <v>43.6</v>
      </c>
      <c r="AF8" s="206">
        <f>ROUND(AA8/'第１表'!S8/10000,1)</f>
        <v>2.6</v>
      </c>
      <c r="AG8" s="187">
        <f t="shared" si="3"/>
        <v>100</v>
      </c>
      <c r="AH8" s="187">
        <f t="shared" si="4"/>
        <v>91.4</v>
      </c>
      <c r="AI8" s="132">
        <v>0</v>
      </c>
      <c r="AJ8" s="132">
        <v>0</v>
      </c>
      <c r="AK8" s="132">
        <v>0</v>
      </c>
      <c r="AL8" s="132">
        <v>0</v>
      </c>
      <c r="AM8" s="132">
        <v>0</v>
      </c>
      <c r="AN8" s="132">
        <v>0</v>
      </c>
      <c r="AO8" s="187">
        <f>ROUND(AJ8/('第１表'!J8)*100,1)</f>
        <v>0</v>
      </c>
      <c r="AP8" s="187">
        <f>ROUND(AM8/('第１表'!S8*1000000)*100,1)</f>
        <v>0</v>
      </c>
      <c r="AQ8" s="132">
        <v>1004</v>
      </c>
      <c r="AR8" s="132">
        <v>1004</v>
      </c>
      <c r="AS8" s="132">
        <v>1004</v>
      </c>
      <c r="AT8" s="132">
        <v>591400</v>
      </c>
      <c r="AU8" s="132">
        <v>591400</v>
      </c>
      <c r="AV8" s="132">
        <v>625</v>
      </c>
      <c r="AW8" s="187">
        <f>ROUND(AR8/('第１表'!J8)*100,1)</f>
        <v>3</v>
      </c>
      <c r="AX8" s="187">
        <f>ROUND(AU8/('第１表'!S8*1000000)*100,1)</f>
        <v>0.2</v>
      </c>
      <c r="AY8" s="132">
        <v>0</v>
      </c>
      <c r="AZ8" s="132">
        <v>9826</v>
      </c>
      <c r="BA8" s="3"/>
      <c r="BB8" s="199">
        <f t="shared" si="6"/>
        <v>25469</v>
      </c>
      <c r="BC8" s="199">
        <f t="shared" si="7"/>
        <v>8931400</v>
      </c>
      <c r="BD8" s="187">
        <f>ROUND(((AC8+AK8+AS8+AY8+AZ8)/('第１表'!J8))*100,1)</f>
        <v>75.9</v>
      </c>
      <c r="BE8" s="187">
        <f>ROUND((AD8+AN8+AV8+AY8+AZ8)/('第１表'!J8)*100,1)</f>
        <v>64.4</v>
      </c>
      <c r="BF8" s="31"/>
      <c r="BK8" s="132">
        <v>0</v>
      </c>
      <c r="BL8" s="132"/>
      <c r="BM8" s="203">
        <f t="shared" si="8"/>
        <v>0</v>
      </c>
      <c r="BN8" s="132">
        <v>0</v>
      </c>
      <c r="BO8" s="132">
        <v>0</v>
      </c>
      <c r="BP8" s="132">
        <v>11</v>
      </c>
      <c r="BQ8" s="132">
        <v>0</v>
      </c>
      <c r="BR8" s="203">
        <f t="shared" si="9"/>
        <v>11</v>
      </c>
      <c r="BS8" s="132">
        <v>93</v>
      </c>
      <c r="BT8" s="132">
        <v>1344</v>
      </c>
      <c r="BU8" s="132">
        <v>182</v>
      </c>
      <c r="BV8" s="132">
        <v>4</v>
      </c>
      <c r="BW8" s="132">
        <v>0</v>
      </c>
      <c r="BX8" s="203">
        <f t="shared" si="5"/>
        <v>4</v>
      </c>
      <c r="BY8" s="132">
        <v>35</v>
      </c>
      <c r="BZ8" s="132">
        <v>722</v>
      </c>
      <c r="CA8" s="132">
        <v>87</v>
      </c>
    </row>
    <row r="9" spans="1:79" ht="23.25" customHeight="1">
      <c r="A9" s="8" t="s">
        <v>15</v>
      </c>
      <c r="B9" s="132">
        <v>65</v>
      </c>
      <c r="C9" s="132">
        <v>933400</v>
      </c>
      <c r="D9" s="132">
        <v>21</v>
      </c>
      <c r="E9" s="132">
        <v>266112</v>
      </c>
      <c r="F9" s="132">
        <v>1</v>
      </c>
      <c r="G9" s="132">
        <v>913000</v>
      </c>
      <c r="H9" s="199">
        <f t="shared" si="0"/>
        <v>87</v>
      </c>
      <c r="I9" s="199">
        <f t="shared" si="1"/>
        <v>2112512</v>
      </c>
      <c r="J9" s="132">
        <v>13</v>
      </c>
      <c r="K9" s="132">
        <v>609714</v>
      </c>
      <c r="L9" s="187">
        <f>ROUND((I9+K9)/'第１表'!J9,1)</f>
        <v>29.5</v>
      </c>
      <c r="M9" s="132">
        <v>814</v>
      </c>
      <c r="N9" s="132">
        <v>0</v>
      </c>
      <c r="O9" s="132">
        <v>115</v>
      </c>
      <c r="P9" s="203">
        <f t="shared" si="2"/>
        <v>929</v>
      </c>
      <c r="Q9" s="132">
        <v>91708</v>
      </c>
      <c r="R9" s="132">
        <v>27783</v>
      </c>
      <c r="S9" s="187">
        <f>ROUND(Q9/('第１表'!$J9)*100,1)</f>
        <v>99.3</v>
      </c>
      <c r="T9" s="132">
        <v>15689</v>
      </c>
      <c r="U9" s="132">
        <v>16601</v>
      </c>
      <c r="V9" s="187">
        <f>ROUND(T9/('第１表'!$J9)*100,1)</f>
        <v>17</v>
      </c>
      <c r="W9" s="132">
        <v>0</v>
      </c>
      <c r="X9" s="132">
        <v>0</v>
      </c>
      <c r="Y9" s="132">
        <v>60418</v>
      </c>
      <c r="Z9" s="132">
        <v>32583000</v>
      </c>
      <c r="AA9" s="132">
        <v>26266000</v>
      </c>
      <c r="AB9" s="132">
        <v>26266000</v>
      </c>
      <c r="AC9" s="132">
        <v>60418</v>
      </c>
      <c r="AD9" s="132">
        <v>52957</v>
      </c>
      <c r="AE9" s="187">
        <f>ROUND(Y9/('第１表'!J9)*100,1)</f>
        <v>65.4</v>
      </c>
      <c r="AF9" s="206">
        <f>ROUND(AA9/'第１表'!S9/10000,1)</f>
        <v>2.9</v>
      </c>
      <c r="AG9" s="187">
        <f t="shared" si="3"/>
        <v>100</v>
      </c>
      <c r="AH9" s="187">
        <f t="shared" si="4"/>
        <v>80.6</v>
      </c>
      <c r="AI9" s="132">
        <v>13133</v>
      </c>
      <c r="AJ9" s="132">
        <v>13133</v>
      </c>
      <c r="AK9" s="132">
        <v>13133</v>
      </c>
      <c r="AL9" s="132">
        <v>7239000</v>
      </c>
      <c r="AM9" s="132">
        <v>7239000</v>
      </c>
      <c r="AN9" s="132">
        <v>11383</v>
      </c>
      <c r="AO9" s="187">
        <f>ROUND(AJ9/('第１表'!J9)*100,1)</f>
        <v>14.2</v>
      </c>
      <c r="AP9" s="187">
        <f>ROUND(AM9/('第１表'!S9*1000000)*100,1)</f>
        <v>0.8</v>
      </c>
      <c r="AQ9" s="132">
        <v>0</v>
      </c>
      <c r="AR9" s="132">
        <v>0</v>
      </c>
      <c r="AS9" s="132">
        <v>0</v>
      </c>
      <c r="AT9" s="132">
        <v>0</v>
      </c>
      <c r="AU9" s="132">
        <v>0</v>
      </c>
      <c r="AV9" s="132">
        <v>0</v>
      </c>
      <c r="AW9" s="187">
        <f>ROUND(AR9/('第１表'!J9)*100,1)</f>
        <v>0</v>
      </c>
      <c r="AX9" s="187">
        <f>ROUND(AU9/('第１表'!S9*1000000)*100,1)</f>
        <v>0</v>
      </c>
      <c r="AY9" s="132">
        <v>0</v>
      </c>
      <c r="AZ9" s="132">
        <v>11267</v>
      </c>
      <c r="BA9" s="3"/>
      <c r="BB9" s="199">
        <f t="shared" si="6"/>
        <v>84818</v>
      </c>
      <c r="BC9" s="199">
        <f t="shared" si="7"/>
        <v>33505000</v>
      </c>
      <c r="BD9" s="187">
        <f>ROUND(((AC9+AK9+AS9+AY9+AZ9)/('第１表'!J9))*100,1)</f>
        <v>91.8</v>
      </c>
      <c r="BE9" s="187">
        <f>ROUND((AD9+AN9+AV9+AY9+AZ9)/('第１表'!J9)*100,1)</f>
        <v>81.8</v>
      </c>
      <c r="BF9" s="31"/>
      <c r="BG9" s="32"/>
      <c r="BH9" s="33"/>
      <c r="BI9" s="34"/>
      <c r="BK9" s="132">
        <v>2</v>
      </c>
      <c r="BL9" s="132"/>
      <c r="BM9" s="203">
        <f t="shared" si="8"/>
        <v>2</v>
      </c>
      <c r="BN9" s="132">
        <v>31</v>
      </c>
      <c r="BO9" s="132">
        <v>5</v>
      </c>
      <c r="BP9" s="132">
        <v>16</v>
      </c>
      <c r="BQ9" s="132">
        <v>0</v>
      </c>
      <c r="BR9" s="203">
        <f t="shared" si="9"/>
        <v>16</v>
      </c>
      <c r="BS9" s="132">
        <v>209</v>
      </c>
      <c r="BT9" s="132">
        <v>4113</v>
      </c>
      <c r="BU9" s="132">
        <v>338</v>
      </c>
      <c r="BV9" s="132">
        <v>11</v>
      </c>
      <c r="BW9" s="132">
        <v>0</v>
      </c>
      <c r="BX9" s="203">
        <f t="shared" si="5"/>
        <v>11</v>
      </c>
      <c r="BY9" s="132">
        <v>104</v>
      </c>
      <c r="BZ9" s="132">
        <v>2283</v>
      </c>
      <c r="CA9" s="132">
        <v>233</v>
      </c>
    </row>
    <row r="10" spans="1:79" ht="23.25" customHeight="1">
      <c r="A10" s="8" t="s">
        <v>16</v>
      </c>
      <c r="B10" s="132">
        <v>134</v>
      </c>
      <c r="C10" s="132">
        <v>1676210</v>
      </c>
      <c r="D10" s="132">
        <v>0</v>
      </c>
      <c r="E10" s="132">
        <v>0</v>
      </c>
      <c r="F10" s="132">
        <v>0</v>
      </c>
      <c r="G10" s="132">
        <v>0</v>
      </c>
      <c r="H10" s="199">
        <f t="shared" si="0"/>
        <v>134</v>
      </c>
      <c r="I10" s="199">
        <f t="shared" si="1"/>
        <v>1676210</v>
      </c>
      <c r="J10" s="132">
        <v>0</v>
      </c>
      <c r="K10" s="132">
        <v>0</v>
      </c>
      <c r="L10" s="187">
        <f>ROUND((I10+K10)/'第１表'!J10,1)</f>
        <v>18.2</v>
      </c>
      <c r="M10" s="132">
        <v>978</v>
      </c>
      <c r="N10" s="132">
        <v>0</v>
      </c>
      <c r="O10" s="132">
        <v>0</v>
      </c>
      <c r="P10" s="203">
        <f t="shared" si="2"/>
        <v>978</v>
      </c>
      <c r="Q10" s="132">
        <v>91920</v>
      </c>
      <c r="R10" s="132">
        <v>25884</v>
      </c>
      <c r="S10" s="187">
        <f>ROUND(Q10/('第１表'!$J10)*100,1)</f>
        <v>99.9</v>
      </c>
      <c r="T10" s="132">
        <v>12784</v>
      </c>
      <c r="U10" s="132">
        <v>28007</v>
      </c>
      <c r="V10" s="187">
        <f>ROUND(T10/('第１表'!$J10)*100,1)</f>
        <v>13.9</v>
      </c>
      <c r="W10" s="132">
        <v>0</v>
      </c>
      <c r="X10" s="132">
        <v>0</v>
      </c>
      <c r="Y10" s="132">
        <v>64616</v>
      </c>
      <c r="Z10" s="132">
        <v>30971000</v>
      </c>
      <c r="AA10" s="132">
        <v>25930000</v>
      </c>
      <c r="AB10" s="132">
        <v>25930000</v>
      </c>
      <c r="AC10" s="132">
        <v>64616</v>
      </c>
      <c r="AD10" s="132">
        <v>60283</v>
      </c>
      <c r="AE10" s="187">
        <f>ROUND(Y10/('第１表'!J10)*100,1)</f>
        <v>70.2</v>
      </c>
      <c r="AF10" s="206">
        <f>ROUND(AA10/'第１表'!S10/10000,1)</f>
        <v>5.9</v>
      </c>
      <c r="AG10" s="187">
        <f t="shared" si="3"/>
        <v>100</v>
      </c>
      <c r="AH10" s="187">
        <f t="shared" si="4"/>
        <v>83.7</v>
      </c>
      <c r="AI10" s="132">
        <v>11475</v>
      </c>
      <c r="AJ10" s="132">
        <v>11475</v>
      </c>
      <c r="AK10" s="132">
        <v>11475</v>
      </c>
      <c r="AL10" s="132">
        <v>4759000</v>
      </c>
      <c r="AM10" s="132">
        <v>4759000</v>
      </c>
      <c r="AN10" s="132">
        <v>10795</v>
      </c>
      <c r="AO10" s="187">
        <f>ROUND(AJ10/('第１表'!J10)*100,1)</f>
        <v>12.5</v>
      </c>
      <c r="AP10" s="187">
        <f>ROUND(AM10/('第１表'!S10*1000000)*100,1)</f>
        <v>1.1</v>
      </c>
      <c r="AQ10" s="132">
        <v>0</v>
      </c>
      <c r="AR10" s="132">
        <v>0</v>
      </c>
      <c r="AS10" s="132">
        <v>0</v>
      </c>
      <c r="AT10" s="132">
        <v>0</v>
      </c>
      <c r="AU10" s="132">
        <v>0</v>
      </c>
      <c r="AV10" s="132">
        <v>0</v>
      </c>
      <c r="AW10" s="187">
        <f>ROUND(AR10/('第１表'!J10)*100,1)</f>
        <v>0</v>
      </c>
      <c r="AX10" s="187">
        <f>ROUND(AU10/('第１表'!S10*1000000)*100,1)</f>
        <v>0</v>
      </c>
      <c r="AY10" s="132">
        <v>76</v>
      </c>
      <c r="AZ10" s="132">
        <v>7337</v>
      </c>
      <c r="BA10" s="3"/>
      <c r="BB10" s="199">
        <f t="shared" si="6"/>
        <v>83504</v>
      </c>
      <c r="BC10" s="199">
        <f t="shared" si="7"/>
        <v>30689000</v>
      </c>
      <c r="BD10" s="187">
        <f>ROUND(((AC10+AK10+AS10+AY10+AZ10)/('第１表'!J10))*100,1)</f>
        <v>90.7</v>
      </c>
      <c r="BE10" s="187">
        <f>ROUND((AD10+AN10+AV10+AY10+AZ10)/('第１表'!J10)*100,1)</f>
        <v>85.3</v>
      </c>
      <c r="BF10" s="31"/>
      <c r="BG10" s="31"/>
      <c r="BH10" s="272" t="s">
        <v>244</v>
      </c>
      <c r="BI10" s="35"/>
      <c r="BK10" s="132">
        <v>4</v>
      </c>
      <c r="BL10" s="132"/>
      <c r="BM10" s="203">
        <f t="shared" si="8"/>
        <v>4</v>
      </c>
      <c r="BN10" s="132">
        <v>156</v>
      </c>
      <c r="BO10" s="132">
        <v>34</v>
      </c>
      <c r="BP10" s="132">
        <v>14</v>
      </c>
      <c r="BQ10" s="132">
        <v>0</v>
      </c>
      <c r="BR10" s="203">
        <f t="shared" si="9"/>
        <v>14</v>
      </c>
      <c r="BS10" s="132">
        <v>216</v>
      </c>
      <c r="BT10" s="132">
        <v>4615</v>
      </c>
      <c r="BU10" s="132">
        <v>365</v>
      </c>
      <c r="BV10" s="132">
        <v>9</v>
      </c>
      <c r="BW10" s="132">
        <v>0</v>
      </c>
      <c r="BX10" s="203">
        <f t="shared" si="5"/>
        <v>9</v>
      </c>
      <c r="BY10" s="132">
        <v>109</v>
      </c>
      <c r="BZ10" s="132">
        <v>2469</v>
      </c>
      <c r="CA10" s="132">
        <v>222</v>
      </c>
    </row>
    <row r="11" spans="1:79" ht="23.25" customHeight="1">
      <c r="A11" s="8" t="s">
        <v>17</v>
      </c>
      <c r="B11" s="132">
        <v>12</v>
      </c>
      <c r="C11" s="132">
        <v>366924</v>
      </c>
      <c r="D11" s="132">
        <v>0</v>
      </c>
      <c r="E11" s="132">
        <v>0</v>
      </c>
      <c r="F11" s="132">
        <v>0</v>
      </c>
      <c r="G11" s="132">
        <v>0</v>
      </c>
      <c r="H11" s="199">
        <f t="shared" si="0"/>
        <v>12</v>
      </c>
      <c r="I11" s="199">
        <f t="shared" si="1"/>
        <v>366924</v>
      </c>
      <c r="J11" s="132">
        <v>0</v>
      </c>
      <c r="K11" s="132">
        <v>0</v>
      </c>
      <c r="L11" s="187">
        <f>ROUND((I11+K11)/'第１表'!J11,1)</f>
        <v>11.2</v>
      </c>
      <c r="M11" s="132">
        <v>220</v>
      </c>
      <c r="N11" s="132">
        <v>0</v>
      </c>
      <c r="O11" s="132">
        <v>6</v>
      </c>
      <c r="P11" s="203">
        <f t="shared" si="2"/>
        <v>226</v>
      </c>
      <c r="Q11" s="132">
        <v>32364</v>
      </c>
      <c r="R11" s="132">
        <v>11870</v>
      </c>
      <c r="S11" s="187">
        <f>ROUND(Q11/('第１表'!$J11)*100,1)</f>
        <v>99.1</v>
      </c>
      <c r="T11" s="132">
        <v>15485</v>
      </c>
      <c r="U11" s="132">
        <v>22528</v>
      </c>
      <c r="V11" s="187">
        <f>ROUND(T11/('第１表'!$J11)*100,1)</f>
        <v>47.4</v>
      </c>
      <c r="W11" s="132">
        <v>0</v>
      </c>
      <c r="X11" s="132">
        <v>0</v>
      </c>
      <c r="Y11" s="132">
        <v>14400</v>
      </c>
      <c r="Z11" s="132">
        <v>6840000</v>
      </c>
      <c r="AA11" s="132">
        <v>5590800</v>
      </c>
      <c r="AB11" s="132">
        <v>5590800</v>
      </c>
      <c r="AC11" s="132">
        <v>14400</v>
      </c>
      <c r="AD11" s="132">
        <v>9506</v>
      </c>
      <c r="AE11" s="187">
        <f>ROUND(Y11/('第１表'!J11)*100,1)</f>
        <v>44.1</v>
      </c>
      <c r="AF11" s="206">
        <f>ROUND(AA11/'第１表'!S11/10000,1)</f>
        <v>0.9</v>
      </c>
      <c r="AG11" s="187">
        <f t="shared" si="3"/>
        <v>100</v>
      </c>
      <c r="AH11" s="187">
        <f t="shared" si="4"/>
        <v>81.7</v>
      </c>
      <c r="AI11" s="132">
        <v>0</v>
      </c>
      <c r="AJ11" s="132">
        <v>0</v>
      </c>
      <c r="AK11" s="132">
        <v>0</v>
      </c>
      <c r="AL11" s="132">
        <v>0</v>
      </c>
      <c r="AM11" s="132">
        <v>0</v>
      </c>
      <c r="AN11" s="132">
        <v>0</v>
      </c>
      <c r="AO11" s="187">
        <f>ROUND(AJ11/('第１表'!J11)*100,1)</f>
        <v>0</v>
      </c>
      <c r="AP11" s="187">
        <f>ROUND(AM11/('第１表'!S11*1000000)*100,1)</f>
        <v>0</v>
      </c>
      <c r="AQ11" s="132">
        <v>2996</v>
      </c>
      <c r="AR11" s="132">
        <v>2996</v>
      </c>
      <c r="AS11" s="132">
        <v>2996</v>
      </c>
      <c r="AT11" s="132">
        <v>5074194</v>
      </c>
      <c r="AU11" s="132">
        <v>5074194</v>
      </c>
      <c r="AV11" s="132">
        <v>2269</v>
      </c>
      <c r="AW11" s="187">
        <f>ROUND(AR11/('第１表'!J11)*100,1)</f>
        <v>9.2</v>
      </c>
      <c r="AX11" s="187">
        <f>ROUND(AU11/('第１表'!S11*1000000)*100,1)</f>
        <v>0.8</v>
      </c>
      <c r="AY11" s="132">
        <v>87</v>
      </c>
      <c r="AZ11" s="132">
        <v>4945</v>
      </c>
      <c r="BA11" s="3"/>
      <c r="BB11" s="199">
        <f t="shared" si="6"/>
        <v>22428</v>
      </c>
      <c r="BC11" s="199">
        <f t="shared" si="7"/>
        <v>10664994</v>
      </c>
      <c r="BD11" s="187">
        <f>ROUND(((AC11+AK11+AS11+AY11+AZ11)/('第１表'!J11))*100,1)</f>
        <v>68.7</v>
      </c>
      <c r="BE11" s="187">
        <f>ROUND((AD11+AN11+AV11+AY11+AZ11)/('第１表'!J11)*100,1)</f>
        <v>51.5</v>
      </c>
      <c r="BF11" s="31"/>
      <c r="BG11" s="259" t="s">
        <v>0</v>
      </c>
      <c r="BH11" s="273"/>
      <c r="BI11" s="260" t="s">
        <v>245</v>
      </c>
      <c r="BK11" s="132">
        <v>0</v>
      </c>
      <c r="BL11" s="132"/>
      <c r="BM11" s="203">
        <f t="shared" si="8"/>
        <v>0</v>
      </c>
      <c r="BN11" s="132">
        <v>0</v>
      </c>
      <c r="BO11" s="132">
        <v>0</v>
      </c>
      <c r="BP11" s="132">
        <v>13</v>
      </c>
      <c r="BQ11" s="132">
        <v>0</v>
      </c>
      <c r="BR11" s="203">
        <f t="shared" si="9"/>
        <v>13</v>
      </c>
      <c r="BS11" s="132">
        <v>101</v>
      </c>
      <c r="BT11" s="132">
        <v>1431</v>
      </c>
      <c r="BU11" s="132">
        <v>192</v>
      </c>
      <c r="BV11" s="132">
        <v>8</v>
      </c>
      <c r="BW11" s="132">
        <v>0</v>
      </c>
      <c r="BX11" s="203">
        <f t="shared" si="5"/>
        <v>8</v>
      </c>
      <c r="BY11" s="132">
        <v>52</v>
      </c>
      <c r="BZ11" s="132">
        <v>840</v>
      </c>
      <c r="CA11" s="132">
        <v>144</v>
      </c>
    </row>
    <row r="12" spans="1:79" ht="23.25" customHeight="1">
      <c r="A12" s="8" t="s">
        <v>18</v>
      </c>
      <c r="B12" s="132">
        <v>8</v>
      </c>
      <c r="C12" s="132">
        <v>472231</v>
      </c>
      <c r="D12" s="132">
        <v>16</v>
      </c>
      <c r="E12" s="132">
        <v>65168</v>
      </c>
      <c r="F12" s="132">
        <v>0</v>
      </c>
      <c r="G12" s="132">
        <v>0</v>
      </c>
      <c r="H12" s="199">
        <f t="shared" si="0"/>
        <v>24</v>
      </c>
      <c r="I12" s="199">
        <f t="shared" si="1"/>
        <v>537399</v>
      </c>
      <c r="J12" s="132">
        <v>13</v>
      </c>
      <c r="K12" s="132">
        <v>227056</v>
      </c>
      <c r="L12" s="187">
        <f>ROUND((I12+K12)/'第１表'!J12,1)</f>
        <v>30.5</v>
      </c>
      <c r="M12" s="132">
        <v>389</v>
      </c>
      <c r="N12" s="132">
        <v>0</v>
      </c>
      <c r="O12" s="132">
        <v>32</v>
      </c>
      <c r="P12" s="203">
        <f t="shared" si="2"/>
        <v>421</v>
      </c>
      <c r="Q12" s="132">
        <v>24906</v>
      </c>
      <c r="R12" s="132">
        <v>7926</v>
      </c>
      <c r="S12" s="187">
        <f>ROUND(Q12/('第１表'!$J12)*100,1)</f>
        <v>99.4</v>
      </c>
      <c r="T12" s="132">
        <v>7895</v>
      </c>
      <c r="U12" s="132">
        <v>16969</v>
      </c>
      <c r="V12" s="187">
        <f>ROUND(T12/('第１表'!$J12)*100,1)</f>
        <v>31.5</v>
      </c>
      <c r="W12" s="132">
        <v>0</v>
      </c>
      <c r="X12" s="132">
        <v>74</v>
      </c>
      <c r="Y12" s="132">
        <v>11063</v>
      </c>
      <c r="Z12" s="132">
        <v>5760000</v>
      </c>
      <c r="AA12" s="132">
        <v>5212800</v>
      </c>
      <c r="AB12" s="132">
        <v>5212800</v>
      </c>
      <c r="AC12" s="132">
        <v>11063</v>
      </c>
      <c r="AD12" s="132">
        <v>9971</v>
      </c>
      <c r="AE12" s="187">
        <f>ROUND(Y12/('第１表'!J12)*100,1)</f>
        <v>44.1</v>
      </c>
      <c r="AF12" s="206">
        <f>ROUND(AA12/'第１表'!S12/10000,1)</f>
        <v>0.6</v>
      </c>
      <c r="AG12" s="187">
        <f t="shared" si="3"/>
        <v>100</v>
      </c>
      <c r="AH12" s="187">
        <f t="shared" si="4"/>
        <v>90.5</v>
      </c>
      <c r="AI12" s="132">
        <v>714</v>
      </c>
      <c r="AJ12" s="132">
        <v>714</v>
      </c>
      <c r="AK12" s="132">
        <v>714</v>
      </c>
      <c r="AL12" s="132">
        <v>350000</v>
      </c>
      <c r="AM12" s="132">
        <v>350000</v>
      </c>
      <c r="AN12" s="132">
        <v>694</v>
      </c>
      <c r="AO12" s="187">
        <f>ROUND(AJ12/('第１表'!J12)*100,1)</f>
        <v>2.8</v>
      </c>
      <c r="AP12" s="187">
        <f>ROUND(AM12/('第１表'!S12*1000000)*100,1)</f>
        <v>0</v>
      </c>
      <c r="AQ12" s="132">
        <v>0</v>
      </c>
      <c r="AR12" s="132">
        <v>0</v>
      </c>
      <c r="AS12" s="132">
        <v>0</v>
      </c>
      <c r="AT12" s="132">
        <v>0</v>
      </c>
      <c r="AU12" s="132">
        <v>0</v>
      </c>
      <c r="AV12" s="132">
        <v>0</v>
      </c>
      <c r="AW12" s="187">
        <f>ROUND(AR12/('第１表'!J12)*100,1)</f>
        <v>0</v>
      </c>
      <c r="AX12" s="187">
        <f>ROUND(AU12/('第１表'!S12*1000000)*100,1)</f>
        <v>0</v>
      </c>
      <c r="AY12" s="132">
        <v>0</v>
      </c>
      <c r="AZ12" s="132">
        <v>6346</v>
      </c>
      <c r="BA12" s="3"/>
      <c r="BB12" s="199">
        <f t="shared" si="6"/>
        <v>18123</v>
      </c>
      <c r="BC12" s="199">
        <f t="shared" si="7"/>
        <v>5562800</v>
      </c>
      <c r="BD12" s="187">
        <f>ROUND(((AC12+AK12+AS12+AY12+AZ12)/('第１表'!J12))*100,1)</f>
        <v>72.3</v>
      </c>
      <c r="BE12" s="187">
        <f>ROUND((AD12+AN12+AV12+AY12+AZ12)/('第１表'!J12)*100,1)</f>
        <v>67.9</v>
      </c>
      <c r="BF12" s="31"/>
      <c r="BG12" s="259"/>
      <c r="BH12" s="261" t="s">
        <v>1</v>
      </c>
      <c r="BI12" s="260"/>
      <c r="BK12" s="132">
        <v>0</v>
      </c>
      <c r="BL12" s="132"/>
      <c r="BM12" s="203">
        <f t="shared" si="8"/>
        <v>0</v>
      </c>
      <c r="BN12" s="132">
        <v>0</v>
      </c>
      <c r="BO12" s="132">
        <v>0</v>
      </c>
      <c r="BP12" s="132">
        <v>11</v>
      </c>
      <c r="BQ12" s="132">
        <v>0</v>
      </c>
      <c r="BR12" s="203">
        <f t="shared" si="9"/>
        <v>11</v>
      </c>
      <c r="BS12" s="132">
        <v>79</v>
      </c>
      <c r="BT12" s="132">
        <v>973</v>
      </c>
      <c r="BU12" s="132">
        <v>148</v>
      </c>
      <c r="BV12" s="132">
        <v>3</v>
      </c>
      <c r="BW12" s="132">
        <v>0</v>
      </c>
      <c r="BX12" s="203">
        <f t="shared" si="5"/>
        <v>3</v>
      </c>
      <c r="BY12" s="132">
        <v>29</v>
      </c>
      <c r="BZ12" s="132">
        <v>576</v>
      </c>
      <c r="CA12" s="132">
        <v>64</v>
      </c>
    </row>
    <row r="13" spans="1:79" ht="23.25" customHeight="1">
      <c r="A13" s="8" t="s">
        <v>19</v>
      </c>
      <c r="B13" s="132">
        <v>88</v>
      </c>
      <c r="C13" s="132">
        <v>1491136</v>
      </c>
      <c r="D13" s="132">
        <v>1</v>
      </c>
      <c r="E13" s="132">
        <v>507</v>
      </c>
      <c r="F13" s="132">
        <v>0</v>
      </c>
      <c r="G13" s="132">
        <v>0</v>
      </c>
      <c r="H13" s="199">
        <f t="shared" si="0"/>
        <v>89</v>
      </c>
      <c r="I13" s="199">
        <f t="shared" si="1"/>
        <v>1491643</v>
      </c>
      <c r="J13" s="132">
        <v>26</v>
      </c>
      <c r="K13" s="132">
        <v>341528</v>
      </c>
      <c r="L13" s="187">
        <f>ROUND((I13+K13)/'第１表'!J13,1)</f>
        <v>16.7</v>
      </c>
      <c r="M13" s="132">
        <v>1042</v>
      </c>
      <c r="N13" s="132">
        <v>0</v>
      </c>
      <c r="O13" s="132">
        <v>46</v>
      </c>
      <c r="P13" s="203">
        <f t="shared" si="2"/>
        <v>1088</v>
      </c>
      <c r="Q13" s="132">
        <v>108587</v>
      </c>
      <c r="R13" s="132">
        <v>31865</v>
      </c>
      <c r="S13" s="187">
        <f>ROUND(Q13/('第１表'!$J13)*100,1)</f>
        <v>99</v>
      </c>
      <c r="T13" s="132">
        <v>34848</v>
      </c>
      <c r="U13" s="132">
        <v>69074</v>
      </c>
      <c r="V13" s="187">
        <f>ROUND(T13/('第１表'!$J13)*100,1)</f>
        <v>31.8</v>
      </c>
      <c r="W13" s="132">
        <v>0</v>
      </c>
      <c r="X13" s="132">
        <v>0</v>
      </c>
      <c r="Y13" s="132">
        <v>46605</v>
      </c>
      <c r="Z13" s="132">
        <v>27431000</v>
      </c>
      <c r="AA13" s="132">
        <v>18916600</v>
      </c>
      <c r="AB13" s="132">
        <v>18916600</v>
      </c>
      <c r="AC13" s="132">
        <v>46605</v>
      </c>
      <c r="AD13" s="132">
        <v>40327</v>
      </c>
      <c r="AE13" s="187">
        <f>ROUND(Y13/('第１表'!J13)*100,1)</f>
        <v>42.5</v>
      </c>
      <c r="AF13" s="206">
        <f>ROUND(AA13/'第１表'!S13/10000,1)</f>
        <v>1.5</v>
      </c>
      <c r="AG13" s="187">
        <f t="shared" si="3"/>
        <v>100</v>
      </c>
      <c r="AH13" s="187">
        <f t="shared" si="4"/>
        <v>69</v>
      </c>
      <c r="AI13" s="132">
        <v>3561</v>
      </c>
      <c r="AJ13" s="132">
        <v>3561</v>
      </c>
      <c r="AK13" s="132">
        <v>3561</v>
      </c>
      <c r="AL13" s="132">
        <v>1864000</v>
      </c>
      <c r="AM13" s="132">
        <v>1864000</v>
      </c>
      <c r="AN13" s="132">
        <v>2950</v>
      </c>
      <c r="AO13" s="187">
        <f>ROUND(AJ13/('第１表'!J13)*100,1)</f>
        <v>3.2</v>
      </c>
      <c r="AP13" s="187">
        <f>ROUND(AM13/('第１表'!S13*1000000)*100,1)</f>
        <v>0.1</v>
      </c>
      <c r="AQ13" s="132">
        <v>0</v>
      </c>
      <c r="AR13" s="132">
        <v>0</v>
      </c>
      <c r="AS13" s="132">
        <v>0</v>
      </c>
      <c r="AT13" s="132">
        <v>0</v>
      </c>
      <c r="AU13" s="132">
        <v>0</v>
      </c>
      <c r="AV13" s="132">
        <v>0</v>
      </c>
      <c r="AW13" s="187">
        <f>ROUND(AR13/('第１表'!J13)*100,1)</f>
        <v>0</v>
      </c>
      <c r="AX13" s="187">
        <f>ROUND(AU13/('第１表'!S13*1000000)*100,1)</f>
        <v>0</v>
      </c>
      <c r="AY13" s="132">
        <v>0</v>
      </c>
      <c r="AZ13" s="132">
        <v>27812</v>
      </c>
      <c r="BA13" s="3"/>
      <c r="BB13" s="199">
        <f t="shared" si="6"/>
        <v>77978</v>
      </c>
      <c r="BC13" s="199">
        <f t="shared" si="7"/>
        <v>20780600</v>
      </c>
      <c r="BD13" s="187">
        <f>ROUND(((AC13+AK13+AS13+AY13+AZ13)/('第１表'!J13))*100,1)</f>
        <v>71.1</v>
      </c>
      <c r="BE13" s="187">
        <f>ROUND((AD13+AN13+AV13+AY13+AZ13)/('第１表'!J13)*100,1)</f>
        <v>64.8</v>
      </c>
      <c r="BF13" s="31"/>
      <c r="BG13" s="31"/>
      <c r="BH13" s="262"/>
      <c r="BI13" s="36"/>
      <c r="BK13" s="132">
        <v>4</v>
      </c>
      <c r="BL13" s="132"/>
      <c r="BM13" s="203">
        <f t="shared" si="8"/>
        <v>4</v>
      </c>
      <c r="BN13" s="132">
        <v>82</v>
      </c>
      <c r="BO13" s="132">
        <v>20</v>
      </c>
      <c r="BP13" s="132">
        <v>21</v>
      </c>
      <c r="BQ13" s="132">
        <v>0</v>
      </c>
      <c r="BR13" s="203">
        <f>SUM(BP13:BQ13)</f>
        <v>21</v>
      </c>
      <c r="BS13" s="132">
        <v>241</v>
      </c>
      <c r="BT13" s="132">
        <v>4530</v>
      </c>
      <c r="BU13" s="132">
        <v>411</v>
      </c>
      <c r="BV13" s="132">
        <v>15</v>
      </c>
      <c r="BW13" s="132">
        <v>0</v>
      </c>
      <c r="BX13" s="203">
        <f t="shared" si="5"/>
        <v>15</v>
      </c>
      <c r="BY13" s="132">
        <v>130</v>
      </c>
      <c r="BZ13" s="132">
        <v>2749</v>
      </c>
      <c r="CA13" s="132">
        <v>290</v>
      </c>
    </row>
    <row r="14" spans="1:79" ht="23.25" customHeight="1">
      <c r="A14" s="8" t="s">
        <v>20</v>
      </c>
      <c r="B14" s="132">
        <v>23</v>
      </c>
      <c r="C14" s="132">
        <v>736589</v>
      </c>
      <c r="D14" s="132">
        <v>9</v>
      </c>
      <c r="E14" s="132">
        <v>113028</v>
      </c>
      <c r="F14" s="132">
        <v>1</v>
      </c>
      <c r="G14" s="132">
        <v>1077000</v>
      </c>
      <c r="H14" s="199">
        <f t="shared" si="0"/>
        <v>33</v>
      </c>
      <c r="I14" s="199">
        <f t="shared" si="1"/>
        <v>1926617</v>
      </c>
      <c r="J14" s="132">
        <v>0</v>
      </c>
      <c r="K14" s="132">
        <v>0</v>
      </c>
      <c r="L14" s="187">
        <f>ROUND((I14+K14)/'第１表'!J14,1)</f>
        <v>107.2</v>
      </c>
      <c r="M14" s="132">
        <v>828</v>
      </c>
      <c r="N14" s="132">
        <v>0</v>
      </c>
      <c r="O14" s="132">
        <v>0</v>
      </c>
      <c r="P14" s="203">
        <f t="shared" si="2"/>
        <v>828</v>
      </c>
      <c r="Q14" s="132">
        <v>17812</v>
      </c>
      <c r="R14" s="132">
        <v>4952</v>
      </c>
      <c r="S14" s="187">
        <f>ROUND(Q14/('第１表'!$J14)*100,1)</f>
        <v>99.1</v>
      </c>
      <c r="T14" s="132">
        <v>5216</v>
      </c>
      <c r="U14" s="132">
        <v>5469</v>
      </c>
      <c r="V14" s="187">
        <f>ROUND(T14/('第１表'!$J14)*100,1)</f>
        <v>29</v>
      </c>
      <c r="W14" s="132">
        <v>0</v>
      </c>
      <c r="X14" s="132">
        <v>35</v>
      </c>
      <c r="Y14" s="132">
        <v>4684</v>
      </c>
      <c r="Z14" s="132">
        <v>5170000</v>
      </c>
      <c r="AA14" s="132">
        <v>4930000</v>
      </c>
      <c r="AB14" s="132">
        <v>4930000</v>
      </c>
      <c r="AC14" s="132">
        <v>4684</v>
      </c>
      <c r="AD14" s="132">
        <v>4154</v>
      </c>
      <c r="AE14" s="187">
        <f>ROUND(Y14/('第１表'!J14)*100,1)</f>
        <v>26.1</v>
      </c>
      <c r="AF14" s="206">
        <f>ROUND(AA14/'第１表'!S14/10000,1)</f>
        <v>2.1</v>
      </c>
      <c r="AG14" s="187">
        <f t="shared" si="3"/>
        <v>100</v>
      </c>
      <c r="AH14" s="187">
        <f t="shared" si="4"/>
        <v>95.4</v>
      </c>
      <c r="AI14" s="132">
        <v>641</v>
      </c>
      <c r="AJ14" s="132">
        <v>641</v>
      </c>
      <c r="AK14" s="132">
        <v>641</v>
      </c>
      <c r="AL14" s="132">
        <v>390000</v>
      </c>
      <c r="AM14" s="132">
        <v>390000</v>
      </c>
      <c r="AN14" s="132">
        <v>594</v>
      </c>
      <c r="AO14" s="187">
        <f>ROUND(AJ14/('第１表'!J14)*100,1)</f>
        <v>3.6</v>
      </c>
      <c r="AP14" s="187">
        <f>ROUND(AM14/('第１表'!S14*1000000)*100,1)</f>
        <v>0.2</v>
      </c>
      <c r="AQ14" s="132">
        <v>966</v>
      </c>
      <c r="AR14" s="132">
        <v>966</v>
      </c>
      <c r="AS14" s="132">
        <v>966</v>
      </c>
      <c r="AT14" s="132">
        <v>880000</v>
      </c>
      <c r="AU14" s="132">
        <v>880000</v>
      </c>
      <c r="AV14" s="132">
        <v>690</v>
      </c>
      <c r="AW14" s="187">
        <f>ROUND(AR14/('第１表'!J14)*100,1)</f>
        <v>5.4</v>
      </c>
      <c r="AX14" s="187">
        <f>ROUND(AU14/('第１表'!S14*1000000)*100,1)</f>
        <v>0.4</v>
      </c>
      <c r="AY14" s="132">
        <v>0</v>
      </c>
      <c r="AZ14" s="132">
        <v>0</v>
      </c>
      <c r="BA14" s="3"/>
      <c r="BB14" s="199">
        <f t="shared" si="6"/>
        <v>6291</v>
      </c>
      <c r="BC14" s="199">
        <f t="shared" si="7"/>
        <v>6200000</v>
      </c>
      <c r="BD14" s="187">
        <f>ROUND(((AC14+AK14+AS14+AY14+AZ14)/('第１表'!J14))*100,1)</f>
        <v>35</v>
      </c>
      <c r="BE14" s="187">
        <f>ROUND((AD14+AN14+AV14+AY14+AZ14)/('第１表'!J14)*100,1)</f>
        <v>30.3</v>
      </c>
      <c r="BF14" s="31"/>
      <c r="BG14" s="31"/>
      <c r="BI14" s="37"/>
      <c r="BK14" s="132">
        <v>0</v>
      </c>
      <c r="BL14" s="132"/>
      <c r="BM14" s="203">
        <f t="shared" si="8"/>
        <v>0</v>
      </c>
      <c r="BN14" s="132">
        <v>0</v>
      </c>
      <c r="BO14" s="132">
        <v>0</v>
      </c>
      <c r="BP14" s="132">
        <v>8</v>
      </c>
      <c r="BQ14" s="132">
        <v>0</v>
      </c>
      <c r="BR14" s="203">
        <f t="shared" si="9"/>
        <v>8</v>
      </c>
      <c r="BS14" s="132">
        <v>52</v>
      </c>
      <c r="BT14" s="132">
        <v>629</v>
      </c>
      <c r="BU14" s="132">
        <v>103</v>
      </c>
      <c r="BV14" s="132">
        <v>2</v>
      </c>
      <c r="BW14" s="132">
        <v>0</v>
      </c>
      <c r="BX14" s="203">
        <f t="shared" si="5"/>
        <v>2</v>
      </c>
      <c r="BY14" s="132">
        <v>16</v>
      </c>
      <c r="BZ14" s="132">
        <v>358</v>
      </c>
      <c r="CA14" s="132">
        <v>44</v>
      </c>
    </row>
    <row r="15" spans="1:79" ht="23.25" customHeight="1">
      <c r="A15" s="8" t="s">
        <v>21</v>
      </c>
      <c r="B15" s="132">
        <v>83</v>
      </c>
      <c r="C15" s="132">
        <v>1026580</v>
      </c>
      <c r="D15" s="132">
        <v>0</v>
      </c>
      <c r="E15" s="132">
        <v>0</v>
      </c>
      <c r="F15" s="132">
        <v>0</v>
      </c>
      <c r="G15" s="132">
        <v>0</v>
      </c>
      <c r="H15" s="199">
        <f t="shared" si="0"/>
        <v>83</v>
      </c>
      <c r="I15" s="199">
        <f t="shared" si="1"/>
        <v>1026580</v>
      </c>
      <c r="J15" s="132">
        <v>0</v>
      </c>
      <c r="K15" s="132">
        <v>0</v>
      </c>
      <c r="L15" s="187">
        <f>ROUND((I15+K15)/'第１表'!J15,1)</f>
        <v>33.5</v>
      </c>
      <c r="M15" s="132">
        <v>1311</v>
      </c>
      <c r="N15" s="132">
        <v>68</v>
      </c>
      <c r="O15" s="132">
        <v>150</v>
      </c>
      <c r="P15" s="203">
        <f t="shared" si="2"/>
        <v>1529</v>
      </c>
      <c r="Q15" s="132">
        <v>30288</v>
      </c>
      <c r="R15" s="132">
        <v>9659</v>
      </c>
      <c r="S15" s="187">
        <f>ROUND(Q15/('第１表'!$J15)*100,1)</f>
        <v>98.9</v>
      </c>
      <c r="T15" s="132">
        <v>6457</v>
      </c>
      <c r="U15" s="132">
        <v>8789</v>
      </c>
      <c r="V15" s="187">
        <f>ROUND(T15/('第１表'!$J15)*100,1)</f>
        <v>21.1</v>
      </c>
      <c r="W15" s="132">
        <v>0</v>
      </c>
      <c r="X15" s="132">
        <v>43</v>
      </c>
      <c r="Y15" s="132">
        <v>22888</v>
      </c>
      <c r="Z15" s="132">
        <v>10883500</v>
      </c>
      <c r="AA15" s="132">
        <v>8215100</v>
      </c>
      <c r="AB15" s="132">
        <v>8153500</v>
      </c>
      <c r="AC15" s="132">
        <v>22888</v>
      </c>
      <c r="AD15" s="132">
        <v>19041</v>
      </c>
      <c r="AE15" s="187">
        <f>ROUND(Y15/('第１表'!J15)*100,1)</f>
        <v>74.7</v>
      </c>
      <c r="AF15" s="206">
        <f>ROUND(AA15/'第１表'!S15/10000,1)</f>
        <v>1.9</v>
      </c>
      <c r="AG15" s="187">
        <f t="shared" si="3"/>
        <v>99.3</v>
      </c>
      <c r="AH15" s="187">
        <f t="shared" si="4"/>
        <v>75.5</v>
      </c>
      <c r="AI15" s="132">
        <v>0</v>
      </c>
      <c r="AJ15" s="132">
        <v>0</v>
      </c>
      <c r="AK15" s="132">
        <v>0</v>
      </c>
      <c r="AL15" s="132">
        <v>0</v>
      </c>
      <c r="AM15" s="132">
        <v>0</v>
      </c>
      <c r="AN15" s="132">
        <v>0</v>
      </c>
      <c r="AO15" s="187">
        <f>ROUND(AJ15/('第１表'!J15)*100,1)</f>
        <v>0</v>
      </c>
      <c r="AP15" s="187">
        <f>ROUND(AM15/('第１表'!S15*1000000)*100,1)</f>
        <v>0</v>
      </c>
      <c r="AQ15" s="132">
        <v>887</v>
      </c>
      <c r="AR15" s="132">
        <v>887</v>
      </c>
      <c r="AS15" s="132">
        <v>887</v>
      </c>
      <c r="AT15" s="132">
        <v>1080000</v>
      </c>
      <c r="AU15" s="132">
        <v>1080000</v>
      </c>
      <c r="AV15" s="132">
        <v>451</v>
      </c>
      <c r="AW15" s="187">
        <f>ROUND(AR15/('第１表'!J15)*100,1)</f>
        <v>2.9</v>
      </c>
      <c r="AX15" s="187">
        <f>ROUND(AU15/('第１表'!S15*1000000)*100,1)</f>
        <v>0.2</v>
      </c>
      <c r="AY15" s="132">
        <v>0</v>
      </c>
      <c r="AZ15" s="132">
        <v>4155</v>
      </c>
      <c r="BA15" s="3"/>
      <c r="BB15" s="199">
        <f t="shared" si="6"/>
        <v>27930</v>
      </c>
      <c r="BC15" s="199">
        <f t="shared" si="7"/>
        <v>9295100</v>
      </c>
      <c r="BD15" s="187">
        <f>ROUND(((AC15+AK15+AS15+AY15+AZ15)/('第１表'!J15))*100,1)</f>
        <v>91.2</v>
      </c>
      <c r="BE15" s="187">
        <f>ROUND((AD15+AN15+AV15+AY15+AZ15)/('第１表'!J15)*100,1)</f>
        <v>77.2</v>
      </c>
      <c r="BF15" s="31"/>
      <c r="BG15" s="31"/>
      <c r="BI15" s="37"/>
      <c r="BK15" s="132">
        <v>1</v>
      </c>
      <c r="BL15" s="132"/>
      <c r="BM15" s="203">
        <f t="shared" si="8"/>
        <v>1</v>
      </c>
      <c r="BN15" s="132">
        <v>9</v>
      </c>
      <c r="BO15" s="132">
        <v>1</v>
      </c>
      <c r="BP15" s="132">
        <v>9</v>
      </c>
      <c r="BQ15" s="132">
        <v>0</v>
      </c>
      <c r="BR15" s="203">
        <f t="shared" si="9"/>
        <v>9</v>
      </c>
      <c r="BS15" s="132">
        <v>77</v>
      </c>
      <c r="BT15" s="132">
        <v>1173</v>
      </c>
      <c r="BU15" s="132">
        <v>141</v>
      </c>
      <c r="BV15" s="132">
        <v>5</v>
      </c>
      <c r="BW15" s="132">
        <v>0</v>
      </c>
      <c r="BX15" s="203">
        <f t="shared" si="5"/>
        <v>5</v>
      </c>
      <c r="BY15" s="132">
        <v>31</v>
      </c>
      <c r="BZ15" s="132">
        <v>603</v>
      </c>
      <c r="CA15" s="132">
        <v>88</v>
      </c>
    </row>
    <row r="16" spans="1:79" ht="23.25" customHeight="1">
      <c r="A16" s="8" t="s">
        <v>22</v>
      </c>
      <c r="B16" s="132">
        <v>15</v>
      </c>
      <c r="C16" s="132">
        <v>149408</v>
      </c>
      <c r="D16" s="132">
        <v>2</v>
      </c>
      <c r="E16" s="132">
        <v>1804</v>
      </c>
      <c r="F16" s="132">
        <v>0</v>
      </c>
      <c r="G16" s="132">
        <v>0</v>
      </c>
      <c r="H16" s="199">
        <f t="shared" si="0"/>
        <v>17</v>
      </c>
      <c r="I16" s="199">
        <f t="shared" si="1"/>
        <v>151212</v>
      </c>
      <c r="J16" s="132">
        <v>2</v>
      </c>
      <c r="K16" s="132">
        <v>61084</v>
      </c>
      <c r="L16" s="187">
        <f>ROUND((I16+K16)/'第１表'!J16,1)</f>
        <v>8.4</v>
      </c>
      <c r="M16" s="132">
        <v>338</v>
      </c>
      <c r="N16" s="132">
        <v>0</v>
      </c>
      <c r="O16" s="132">
        <v>26</v>
      </c>
      <c r="P16" s="203">
        <f t="shared" si="2"/>
        <v>364</v>
      </c>
      <c r="Q16" s="132">
        <v>24829</v>
      </c>
      <c r="R16" s="132">
        <v>8748</v>
      </c>
      <c r="S16" s="187">
        <f>ROUND(Q16/('第１表'!$J16)*100,1)</f>
        <v>98.8</v>
      </c>
      <c r="T16" s="132">
        <v>10407</v>
      </c>
      <c r="U16" s="132">
        <v>13004</v>
      </c>
      <c r="V16" s="187">
        <f>ROUND(T16/('第１表'!$J16)*100,1)</f>
        <v>41.4</v>
      </c>
      <c r="W16" s="132">
        <v>1700</v>
      </c>
      <c r="X16" s="132">
        <v>0</v>
      </c>
      <c r="Y16" s="132">
        <v>12416</v>
      </c>
      <c r="Z16" s="132">
        <v>7060000</v>
      </c>
      <c r="AA16" s="132">
        <v>5817000</v>
      </c>
      <c r="AB16" s="132">
        <v>5817000</v>
      </c>
      <c r="AC16" s="132">
        <v>12416</v>
      </c>
      <c r="AD16" s="132">
        <v>8857</v>
      </c>
      <c r="AE16" s="187">
        <f>ROUND(Y16/('第１表'!J16)*100,1)</f>
        <v>49.4</v>
      </c>
      <c r="AF16" s="206">
        <f>ROUND(AA16/'第１表'!S16/10000,1)</f>
        <v>1.4</v>
      </c>
      <c r="AG16" s="187">
        <f t="shared" si="3"/>
        <v>100</v>
      </c>
      <c r="AH16" s="187">
        <f t="shared" si="4"/>
        <v>82.4</v>
      </c>
      <c r="AI16" s="132">
        <v>0</v>
      </c>
      <c r="AJ16" s="132">
        <v>0</v>
      </c>
      <c r="AK16" s="132">
        <v>0</v>
      </c>
      <c r="AL16" s="132">
        <v>0</v>
      </c>
      <c r="AM16" s="132">
        <v>0</v>
      </c>
      <c r="AN16" s="132">
        <v>0</v>
      </c>
      <c r="AO16" s="187">
        <f>ROUND(AJ16/('第１表'!J16)*100,1)</f>
        <v>0</v>
      </c>
      <c r="AP16" s="187">
        <f>ROUND(AM16/('第１表'!S16*1000000)*100,1)</f>
        <v>0</v>
      </c>
      <c r="AQ16" s="132">
        <v>0</v>
      </c>
      <c r="AR16" s="132">
        <v>0</v>
      </c>
      <c r="AS16" s="132">
        <v>0</v>
      </c>
      <c r="AT16" s="132">
        <v>0</v>
      </c>
      <c r="AU16" s="132">
        <v>0</v>
      </c>
      <c r="AV16" s="132">
        <v>0</v>
      </c>
      <c r="AW16" s="187">
        <f>ROUND(AR16/('第１表'!J16)*100,1)</f>
        <v>0</v>
      </c>
      <c r="AX16" s="187">
        <f>ROUND(AU16/('第１表'!S16*1000000)*100,1)</f>
        <v>0</v>
      </c>
      <c r="AY16" s="132">
        <v>0</v>
      </c>
      <c r="AZ16" s="132">
        <v>4267</v>
      </c>
      <c r="BA16" s="3"/>
      <c r="BB16" s="199">
        <f t="shared" si="6"/>
        <v>16683</v>
      </c>
      <c r="BC16" s="199">
        <f t="shared" si="7"/>
        <v>5817000</v>
      </c>
      <c r="BD16" s="187">
        <f>ROUND(((AC16+AK16+AS16+AY16+AZ16)/('第１表'!J16))*100,1)</f>
        <v>66.4</v>
      </c>
      <c r="BE16" s="187">
        <f>ROUND((AD16+AN16+AV16+AY16+AZ16)/('第１表'!J16)*100,1)</f>
        <v>52.2</v>
      </c>
      <c r="BF16" s="31"/>
      <c r="BG16" s="31"/>
      <c r="BH16" s="272" t="s">
        <v>246</v>
      </c>
      <c r="BI16" s="35"/>
      <c r="BK16" s="132">
        <v>0</v>
      </c>
      <c r="BL16" s="132"/>
      <c r="BM16" s="203">
        <f t="shared" si="8"/>
        <v>0</v>
      </c>
      <c r="BN16" s="132">
        <v>0</v>
      </c>
      <c r="BO16" s="132">
        <v>0</v>
      </c>
      <c r="BP16" s="132">
        <v>8</v>
      </c>
      <c r="BQ16" s="132">
        <v>0</v>
      </c>
      <c r="BR16" s="203">
        <f t="shared" si="9"/>
        <v>8</v>
      </c>
      <c r="BS16" s="132">
        <v>63</v>
      </c>
      <c r="BT16" s="132">
        <v>1001</v>
      </c>
      <c r="BU16" s="132">
        <v>125</v>
      </c>
      <c r="BV16" s="132">
        <v>3</v>
      </c>
      <c r="BW16" s="132">
        <v>0</v>
      </c>
      <c r="BX16" s="203">
        <f t="shared" si="5"/>
        <v>3</v>
      </c>
      <c r="BY16" s="132">
        <v>26</v>
      </c>
      <c r="BZ16" s="132">
        <v>531</v>
      </c>
      <c r="CA16" s="132">
        <v>65</v>
      </c>
    </row>
    <row r="17" spans="1:79" ht="23.25" customHeight="1">
      <c r="A17" s="8" t="s">
        <v>130</v>
      </c>
      <c r="B17" s="132">
        <v>0</v>
      </c>
      <c r="C17" s="132">
        <v>0</v>
      </c>
      <c r="D17" s="132">
        <v>5</v>
      </c>
      <c r="E17" s="132">
        <v>223644</v>
      </c>
      <c r="F17" s="132">
        <v>0</v>
      </c>
      <c r="G17" s="132">
        <v>0</v>
      </c>
      <c r="H17" s="199">
        <f t="shared" si="0"/>
        <v>5</v>
      </c>
      <c r="I17" s="199">
        <f t="shared" si="1"/>
        <v>223644</v>
      </c>
      <c r="J17" s="132">
        <v>24</v>
      </c>
      <c r="K17" s="132">
        <v>679765</v>
      </c>
      <c r="L17" s="187">
        <f>ROUND((I17+K17)/'第１表'!J17,1)</f>
        <v>37.7</v>
      </c>
      <c r="M17" s="132">
        <v>319</v>
      </c>
      <c r="N17" s="132">
        <v>57</v>
      </c>
      <c r="O17" s="132">
        <v>4</v>
      </c>
      <c r="P17" s="203">
        <f t="shared" si="2"/>
        <v>380</v>
      </c>
      <c r="Q17" s="132">
        <v>23777</v>
      </c>
      <c r="R17" s="132">
        <v>9835</v>
      </c>
      <c r="S17" s="187">
        <f>ROUND(Q17/('第１表'!$J17)*100,1)</f>
        <v>99.2</v>
      </c>
      <c r="T17" s="132">
        <v>6350</v>
      </c>
      <c r="U17" s="132">
        <v>8998</v>
      </c>
      <c r="V17" s="187">
        <f>ROUND(T17/('第１表'!$J17)*100,1)</f>
        <v>26.5</v>
      </c>
      <c r="W17" s="132">
        <v>0</v>
      </c>
      <c r="X17" s="132">
        <v>0</v>
      </c>
      <c r="Y17" s="132">
        <v>7912</v>
      </c>
      <c r="Z17" s="132">
        <v>6374000</v>
      </c>
      <c r="AA17" s="132">
        <v>4260000</v>
      </c>
      <c r="AB17" s="132">
        <v>4260000</v>
      </c>
      <c r="AC17" s="132">
        <v>7912</v>
      </c>
      <c r="AD17" s="132">
        <v>6427</v>
      </c>
      <c r="AE17" s="187">
        <f>ROUND(Y17/('第１表'!J17)*100,1)</f>
        <v>33</v>
      </c>
      <c r="AF17" s="206">
        <f>ROUND(AA17/'第１表'!S17/10000,1)</f>
        <v>0.5</v>
      </c>
      <c r="AG17" s="187">
        <f t="shared" si="3"/>
        <v>100</v>
      </c>
      <c r="AH17" s="187">
        <f t="shared" si="4"/>
        <v>66.8</v>
      </c>
      <c r="AI17" s="132">
        <v>7723</v>
      </c>
      <c r="AJ17" s="132">
        <v>7723</v>
      </c>
      <c r="AK17" s="132">
        <v>7723</v>
      </c>
      <c r="AL17" s="132">
        <v>4170000</v>
      </c>
      <c r="AM17" s="132">
        <v>4170000</v>
      </c>
      <c r="AN17" s="132">
        <v>5782</v>
      </c>
      <c r="AO17" s="187">
        <f>ROUND(AJ17/('第１表'!J17)*100,1)</f>
        <v>32.2</v>
      </c>
      <c r="AP17" s="187">
        <f>ROUND(AM17/('第１表'!S17*1000000)*100,1)</f>
        <v>0.5</v>
      </c>
      <c r="AQ17" s="132">
        <v>0</v>
      </c>
      <c r="AR17" s="132">
        <v>0</v>
      </c>
      <c r="AS17" s="132">
        <v>0</v>
      </c>
      <c r="AT17" s="132">
        <v>0</v>
      </c>
      <c r="AU17" s="132">
        <v>0</v>
      </c>
      <c r="AV17" s="132">
        <v>0</v>
      </c>
      <c r="AW17" s="187">
        <f>ROUND(AR17/('第１表'!J17)*100,1)</f>
        <v>0</v>
      </c>
      <c r="AX17" s="187">
        <f>ROUND(AU17/('第１表'!S17*1000000)*100,1)</f>
        <v>0</v>
      </c>
      <c r="AY17" s="132">
        <v>0</v>
      </c>
      <c r="AZ17" s="132">
        <v>4281</v>
      </c>
      <c r="BA17" s="3"/>
      <c r="BB17" s="199">
        <f t="shared" si="6"/>
        <v>19916</v>
      </c>
      <c r="BC17" s="199">
        <f t="shared" si="7"/>
        <v>8430000</v>
      </c>
      <c r="BD17" s="187">
        <f>ROUND(((AC17+AK17+AS17+AY17+AZ17)/('第１表'!J17))*100,1)</f>
        <v>83.1</v>
      </c>
      <c r="BE17" s="187">
        <f>ROUND((AD17+AN17+AV17+AY17+AZ17)/('第１表'!J17)*100,1)</f>
        <v>68.8</v>
      </c>
      <c r="BF17" s="31"/>
      <c r="BG17" s="259" t="s">
        <v>2</v>
      </c>
      <c r="BH17" s="273"/>
      <c r="BI17" s="260" t="s">
        <v>245</v>
      </c>
      <c r="BK17" s="132">
        <v>0</v>
      </c>
      <c r="BL17" s="132"/>
      <c r="BM17" s="203">
        <f t="shared" si="8"/>
        <v>0</v>
      </c>
      <c r="BN17" s="132">
        <v>0</v>
      </c>
      <c r="BO17" s="132">
        <v>0</v>
      </c>
      <c r="BP17" s="132">
        <v>10</v>
      </c>
      <c r="BQ17" s="132">
        <v>0</v>
      </c>
      <c r="BR17" s="203">
        <f t="shared" si="9"/>
        <v>10</v>
      </c>
      <c r="BS17" s="132">
        <v>69</v>
      </c>
      <c r="BT17" s="132">
        <v>886</v>
      </c>
      <c r="BU17" s="132">
        <v>127</v>
      </c>
      <c r="BV17" s="132">
        <v>4</v>
      </c>
      <c r="BW17" s="132">
        <v>0</v>
      </c>
      <c r="BX17" s="203">
        <f t="shared" si="5"/>
        <v>4</v>
      </c>
      <c r="BY17" s="132">
        <v>25</v>
      </c>
      <c r="BZ17" s="132">
        <v>451</v>
      </c>
      <c r="CA17" s="132">
        <v>67</v>
      </c>
    </row>
    <row r="18" spans="1:79" ht="23.25" customHeight="1">
      <c r="A18" s="8" t="s">
        <v>131</v>
      </c>
      <c r="B18" s="153">
        <v>46</v>
      </c>
      <c r="C18" s="153">
        <v>1013300</v>
      </c>
      <c r="D18" s="153">
        <v>21</v>
      </c>
      <c r="E18" s="153">
        <v>709071</v>
      </c>
      <c r="F18" s="153">
        <v>0</v>
      </c>
      <c r="G18" s="153">
        <v>0</v>
      </c>
      <c r="H18" s="199">
        <f t="shared" si="0"/>
        <v>67</v>
      </c>
      <c r="I18" s="199">
        <f t="shared" si="1"/>
        <v>1722371</v>
      </c>
      <c r="J18" s="153">
        <v>24</v>
      </c>
      <c r="K18" s="153">
        <v>142720</v>
      </c>
      <c r="L18" s="187">
        <f>ROUND((I18+K18)/'第１表'!J18,1)</f>
        <v>16.7</v>
      </c>
      <c r="M18" s="153">
        <v>927</v>
      </c>
      <c r="N18" s="153">
        <v>60</v>
      </c>
      <c r="O18" s="153">
        <v>2</v>
      </c>
      <c r="P18" s="203">
        <f t="shared" si="2"/>
        <v>989</v>
      </c>
      <c r="Q18" s="153">
        <v>110877</v>
      </c>
      <c r="R18" s="153">
        <v>33307</v>
      </c>
      <c r="S18" s="188">
        <f>ROUND(Q18/('第１表'!$J18)*100,1)</f>
        <v>99.3</v>
      </c>
      <c r="T18" s="153">
        <v>30585</v>
      </c>
      <c r="U18" s="153">
        <v>38964</v>
      </c>
      <c r="V18" s="188">
        <f>ROUND(T18/('第１表'!$J18)*100,1)</f>
        <v>27.4</v>
      </c>
      <c r="W18" s="153">
        <v>0</v>
      </c>
      <c r="X18" s="153">
        <v>80</v>
      </c>
      <c r="Y18" s="153">
        <v>57068</v>
      </c>
      <c r="Z18" s="153">
        <v>31806000</v>
      </c>
      <c r="AA18" s="153">
        <v>20742800</v>
      </c>
      <c r="AB18" s="153">
        <v>20742800</v>
      </c>
      <c r="AC18" s="153">
        <v>57068</v>
      </c>
      <c r="AD18" s="153">
        <v>46468</v>
      </c>
      <c r="AE18" s="188">
        <f>ROUND(Y18/('第１表'!J18)*100,1)</f>
        <v>51.1</v>
      </c>
      <c r="AF18" s="207">
        <f>ROUND(AA18/'第１表'!S18/10000,1)</f>
        <v>2.1</v>
      </c>
      <c r="AG18" s="187">
        <f t="shared" si="3"/>
        <v>100</v>
      </c>
      <c r="AH18" s="187">
        <f t="shared" si="4"/>
        <v>65.2</v>
      </c>
      <c r="AI18" s="153">
        <v>14358</v>
      </c>
      <c r="AJ18" s="153">
        <v>14358</v>
      </c>
      <c r="AK18" s="153">
        <v>14358</v>
      </c>
      <c r="AL18" s="153">
        <v>9350000</v>
      </c>
      <c r="AM18" s="153">
        <v>9350000</v>
      </c>
      <c r="AN18" s="153">
        <v>13478</v>
      </c>
      <c r="AO18" s="188">
        <f>ROUND(AJ18/('第１表'!J18)*100,1)</f>
        <v>12.9</v>
      </c>
      <c r="AP18" s="188">
        <f>ROUND(AM18/('第１表'!S18*1000000)*100,1)</f>
        <v>0.9</v>
      </c>
      <c r="AQ18" s="153">
        <v>0</v>
      </c>
      <c r="AR18" s="153">
        <v>0</v>
      </c>
      <c r="AS18" s="153">
        <v>0</v>
      </c>
      <c r="AT18" s="153">
        <v>0</v>
      </c>
      <c r="AU18" s="153">
        <v>0</v>
      </c>
      <c r="AV18" s="153">
        <v>0</v>
      </c>
      <c r="AW18" s="188">
        <f>ROUND(AR18/('第１表'!J18)*100,1)</f>
        <v>0</v>
      </c>
      <c r="AX18" s="188">
        <f>ROUND(AU18/('第１表'!S18*1000000)*100,1)</f>
        <v>0</v>
      </c>
      <c r="AY18" s="153">
        <v>1058</v>
      </c>
      <c r="AZ18" s="153">
        <v>19288</v>
      </c>
      <c r="BA18" s="3"/>
      <c r="BB18" s="216">
        <f t="shared" si="6"/>
        <v>91772</v>
      </c>
      <c r="BC18" s="216">
        <f t="shared" si="7"/>
        <v>30092800</v>
      </c>
      <c r="BD18" s="188">
        <f>ROUND(((AC18+AK18+AS18+AY18+AZ18)/('第１表'!J18))*100,1)</f>
        <v>82.2</v>
      </c>
      <c r="BE18" s="188">
        <f>ROUND((AD18+AN18+AV18+AY18+AZ18)/('第１表'!J18)*100,1)</f>
        <v>71.9</v>
      </c>
      <c r="BF18" s="31"/>
      <c r="BG18" s="259"/>
      <c r="BH18" s="261" t="s">
        <v>1</v>
      </c>
      <c r="BI18" s="260"/>
      <c r="BK18" s="132">
        <v>6</v>
      </c>
      <c r="BL18" s="132"/>
      <c r="BM18" s="203">
        <f t="shared" si="8"/>
        <v>6</v>
      </c>
      <c r="BN18" s="132">
        <v>79</v>
      </c>
      <c r="BO18" s="132">
        <v>29</v>
      </c>
      <c r="BP18" s="132">
        <v>20</v>
      </c>
      <c r="BQ18" s="132">
        <v>0</v>
      </c>
      <c r="BR18" s="203">
        <f t="shared" si="9"/>
        <v>20</v>
      </c>
      <c r="BS18" s="132">
        <v>252</v>
      </c>
      <c r="BT18" s="132">
        <v>4991</v>
      </c>
      <c r="BU18" s="132">
        <v>427</v>
      </c>
      <c r="BV18" s="132">
        <v>7</v>
      </c>
      <c r="BW18" s="132">
        <v>0</v>
      </c>
      <c r="BX18" s="203">
        <f t="shared" si="5"/>
        <v>7</v>
      </c>
      <c r="BY18" s="132">
        <v>110</v>
      </c>
      <c r="BZ18" s="132">
        <v>2754</v>
      </c>
      <c r="CA18" s="132">
        <v>227</v>
      </c>
    </row>
    <row r="19" spans="1:79" ht="23.25" customHeight="1" thickBot="1">
      <c r="A19" s="72" t="s">
        <v>270</v>
      </c>
      <c r="B19" s="132">
        <v>150</v>
      </c>
      <c r="C19" s="132">
        <v>328566</v>
      </c>
      <c r="D19" s="132">
        <v>21</v>
      </c>
      <c r="E19" s="132">
        <v>11667</v>
      </c>
      <c r="F19" s="157">
        <v>2</v>
      </c>
      <c r="G19" s="157">
        <v>21060</v>
      </c>
      <c r="H19" s="199">
        <f t="shared" si="0"/>
        <v>173</v>
      </c>
      <c r="I19" s="199">
        <f t="shared" si="1"/>
        <v>361293</v>
      </c>
      <c r="J19" s="132">
        <v>18</v>
      </c>
      <c r="K19" s="132">
        <v>22033</v>
      </c>
      <c r="L19" s="187">
        <f>ROUND((I19+K19)/'第１表'!J19,1)</f>
        <v>6.9</v>
      </c>
      <c r="M19" s="132">
        <v>10</v>
      </c>
      <c r="N19" s="132">
        <v>0</v>
      </c>
      <c r="O19" s="132">
        <v>0</v>
      </c>
      <c r="P19" s="203">
        <f t="shared" si="2"/>
        <v>10</v>
      </c>
      <c r="Q19" s="132">
        <v>54961</v>
      </c>
      <c r="R19" s="132">
        <v>16981</v>
      </c>
      <c r="S19" s="187">
        <f>ROUND(Q19/('第１表'!$J19)*100,1)</f>
        <v>99.4</v>
      </c>
      <c r="T19" s="132">
        <v>4943</v>
      </c>
      <c r="U19" s="132">
        <v>12413</v>
      </c>
      <c r="V19" s="187">
        <f>ROUND(T19/('第１表'!$J19)*100,1)</f>
        <v>8.9</v>
      </c>
      <c r="W19" s="132">
        <v>0</v>
      </c>
      <c r="X19" s="132">
        <v>0</v>
      </c>
      <c r="Y19" s="132">
        <v>38963</v>
      </c>
      <c r="Z19" s="132">
        <v>13548000</v>
      </c>
      <c r="AA19" s="132">
        <v>7771725</v>
      </c>
      <c r="AB19" s="132">
        <v>7771725</v>
      </c>
      <c r="AC19" s="132">
        <v>38963</v>
      </c>
      <c r="AD19" s="132">
        <v>37721</v>
      </c>
      <c r="AE19" s="191">
        <f>ROUND(Y19/('第１表'!J19)*100,1)</f>
        <v>70.5</v>
      </c>
      <c r="AF19" s="208">
        <f>ROUND(AA19/'第１表'!S19/10000,1)</f>
        <v>4.3</v>
      </c>
      <c r="AG19" s="190">
        <f>ROUND(AB19/AA19*100,1)</f>
        <v>100</v>
      </c>
      <c r="AH19" s="190">
        <f>ROUND(AA19/Z19*100,1)</f>
        <v>57.4</v>
      </c>
      <c r="AI19" s="132">
        <v>0</v>
      </c>
      <c r="AJ19" s="132">
        <v>0</v>
      </c>
      <c r="AK19" s="132">
        <v>0</v>
      </c>
      <c r="AL19" s="132">
        <v>0</v>
      </c>
      <c r="AM19" s="132">
        <v>0</v>
      </c>
      <c r="AN19" s="132">
        <v>0</v>
      </c>
      <c r="AO19" s="187">
        <f>ROUND(AJ19/('第１表'!J19)*100,1)</f>
        <v>0</v>
      </c>
      <c r="AP19" s="191">
        <f>ROUND(AM19/('第１表'!S19*1000000)*100,1)</f>
        <v>0</v>
      </c>
      <c r="AQ19" s="132">
        <v>0</v>
      </c>
      <c r="AR19" s="132">
        <v>0</v>
      </c>
      <c r="AS19" s="132">
        <v>0</v>
      </c>
      <c r="AT19" s="132">
        <v>0</v>
      </c>
      <c r="AU19" s="132">
        <v>0</v>
      </c>
      <c r="AV19" s="132">
        <v>0</v>
      </c>
      <c r="AW19" s="191">
        <f>ROUND(AR19/('第１表'!J19)*100,1)</f>
        <v>0</v>
      </c>
      <c r="AX19" s="191">
        <f>ROUND(AU19/('第１表'!S19*1000000)*100,1)</f>
        <v>0</v>
      </c>
      <c r="AY19" s="132">
        <v>2176</v>
      </c>
      <c r="AZ19" s="132">
        <v>10072</v>
      </c>
      <c r="BA19" s="3"/>
      <c r="BB19" s="217">
        <f>AC19+AK19+AS19+AY19+AZ19</f>
        <v>51211</v>
      </c>
      <c r="BC19" s="217">
        <f>AA19+AM19+AU19</f>
        <v>7771725</v>
      </c>
      <c r="BD19" s="191">
        <f>ROUND(((AC19+AK19+AS19+AY19+AZ19)/('第１表'!J19))*100,1)</f>
        <v>92.7</v>
      </c>
      <c r="BE19" s="191">
        <f>ROUND((AD19+AN19+AV19+AY19+AZ19)/('第１表'!J19)*100,1)</f>
        <v>90.4</v>
      </c>
      <c r="BF19" s="31"/>
      <c r="BG19" s="29"/>
      <c r="BH19" s="262"/>
      <c r="BI19" s="71"/>
      <c r="BK19" s="158">
        <v>0</v>
      </c>
      <c r="BL19" s="158"/>
      <c r="BM19" s="221">
        <v>0</v>
      </c>
      <c r="BN19" s="158">
        <v>0</v>
      </c>
      <c r="BO19" s="158">
        <v>0</v>
      </c>
      <c r="BP19" s="158">
        <v>9</v>
      </c>
      <c r="BQ19" s="158">
        <v>0</v>
      </c>
      <c r="BR19" s="203">
        <f t="shared" si="9"/>
        <v>9</v>
      </c>
      <c r="BS19" s="158">
        <v>134</v>
      </c>
      <c r="BT19" s="158">
        <v>3120</v>
      </c>
      <c r="BU19" s="158">
        <v>219</v>
      </c>
      <c r="BV19" s="158">
        <v>6</v>
      </c>
      <c r="BW19" s="158">
        <v>0</v>
      </c>
      <c r="BX19" s="203">
        <f t="shared" si="5"/>
        <v>6</v>
      </c>
      <c r="BY19" s="158">
        <v>66</v>
      </c>
      <c r="BZ19" s="158">
        <v>1635</v>
      </c>
      <c r="CA19" s="158">
        <v>134</v>
      </c>
    </row>
    <row r="20" spans="1:79" ht="23.25" customHeight="1" thickBot="1">
      <c r="A20" s="9" t="s">
        <v>23</v>
      </c>
      <c r="B20" s="77">
        <f aca="true" t="shared" si="10" ref="B20:K20">SUM(B6:B19)</f>
        <v>1201</v>
      </c>
      <c r="C20" s="77">
        <f t="shared" si="10"/>
        <v>12036900</v>
      </c>
      <c r="D20" s="77">
        <f t="shared" si="10"/>
        <v>138</v>
      </c>
      <c r="E20" s="77">
        <f t="shared" si="10"/>
        <v>2077049</v>
      </c>
      <c r="F20" s="77">
        <f t="shared" si="10"/>
        <v>15</v>
      </c>
      <c r="G20" s="77">
        <f t="shared" si="10"/>
        <v>2530685</v>
      </c>
      <c r="H20" s="200">
        <f t="shared" si="10"/>
        <v>1354</v>
      </c>
      <c r="I20" s="200">
        <f t="shared" si="10"/>
        <v>16644634</v>
      </c>
      <c r="J20" s="77">
        <f t="shared" si="10"/>
        <v>149</v>
      </c>
      <c r="K20" s="77">
        <f t="shared" si="10"/>
        <v>3178105</v>
      </c>
      <c r="L20" s="189">
        <f>ROUND((I20+K20)/'第１表'!J20,1)</f>
        <v>20.2</v>
      </c>
      <c r="M20" s="77">
        <f aca="true" t="shared" si="11" ref="M20:R20">SUM(M6:M19)</f>
        <v>11979</v>
      </c>
      <c r="N20" s="77">
        <f t="shared" si="11"/>
        <v>185</v>
      </c>
      <c r="O20" s="77">
        <f t="shared" si="11"/>
        <v>459</v>
      </c>
      <c r="P20" s="200">
        <f t="shared" si="11"/>
        <v>12623</v>
      </c>
      <c r="Q20" s="77">
        <f t="shared" si="11"/>
        <v>974367</v>
      </c>
      <c r="R20" s="77">
        <f t="shared" si="11"/>
        <v>310309</v>
      </c>
      <c r="S20" s="189">
        <f>ROUND(Q20/('第１表'!$J20)*100,1)</f>
        <v>99.3</v>
      </c>
      <c r="T20" s="77">
        <f>SUM(T6:T19)</f>
        <v>187596</v>
      </c>
      <c r="U20" s="77">
        <f>SUM(U6:U19)</f>
        <v>289451</v>
      </c>
      <c r="V20" s="189">
        <f>ROUND(T20/('第１表'!$J20)*100,1)</f>
        <v>19.1</v>
      </c>
      <c r="W20" s="77">
        <f aca="true" t="shared" si="12" ref="W20:AD20">SUM(W6:W19)</f>
        <v>6923</v>
      </c>
      <c r="X20" s="77">
        <f t="shared" si="12"/>
        <v>397</v>
      </c>
      <c r="Y20" s="77">
        <f t="shared" si="12"/>
        <v>643490</v>
      </c>
      <c r="Z20" s="77">
        <f t="shared" si="12"/>
        <v>257888500</v>
      </c>
      <c r="AA20" s="77">
        <f t="shared" si="12"/>
        <v>204652725</v>
      </c>
      <c r="AB20" s="77">
        <f t="shared" si="12"/>
        <v>203901425</v>
      </c>
      <c r="AC20" s="77">
        <f t="shared" si="12"/>
        <v>640287</v>
      </c>
      <c r="AD20" s="77">
        <f t="shared" si="12"/>
        <v>583154</v>
      </c>
      <c r="AE20" s="204">
        <f>ROUND(Y20/('第１表'!J20)*100,1)</f>
        <v>65.6</v>
      </c>
      <c r="AF20" s="209">
        <f>ROUND(AA20/'第１表'!S20/10000,1)</f>
        <v>2.1</v>
      </c>
      <c r="AG20" s="189">
        <f t="shared" si="3"/>
        <v>99.6</v>
      </c>
      <c r="AH20" s="189">
        <f t="shared" si="4"/>
        <v>79.4</v>
      </c>
      <c r="AI20" s="77">
        <f aca="true" t="shared" si="13" ref="AI20:AN20">SUM(AI6:AI19)</f>
        <v>58989</v>
      </c>
      <c r="AJ20" s="77">
        <f t="shared" si="13"/>
        <v>58989</v>
      </c>
      <c r="AK20" s="77">
        <f t="shared" si="13"/>
        <v>58989</v>
      </c>
      <c r="AL20" s="77">
        <f t="shared" si="13"/>
        <v>46915000</v>
      </c>
      <c r="AM20" s="77">
        <f t="shared" si="13"/>
        <v>46915000</v>
      </c>
      <c r="AN20" s="77">
        <f t="shared" si="13"/>
        <v>52119</v>
      </c>
      <c r="AO20" s="189">
        <f>ROUND(AJ20/('第１表'!J20)*100,1)</f>
        <v>6</v>
      </c>
      <c r="AP20" s="204">
        <f>ROUND(AM20/('第１表'!S20*1000000)*100,1)</f>
        <v>0.5</v>
      </c>
      <c r="AQ20" s="77">
        <f aca="true" t="shared" si="14" ref="AQ20:AV20">SUM(AQ6:AQ19)</f>
        <v>6100</v>
      </c>
      <c r="AR20" s="77">
        <f t="shared" si="14"/>
        <v>6100</v>
      </c>
      <c r="AS20" s="77">
        <f t="shared" si="14"/>
        <v>6100</v>
      </c>
      <c r="AT20" s="77">
        <f t="shared" si="14"/>
        <v>8017594</v>
      </c>
      <c r="AU20" s="77">
        <f t="shared" si="14"/>
        <v>8017594</v>
      </c>
      <c r="AV20" s="77">
        <f t="shared" si="14"/>
        <v>4213</v>
      </c>
      <c r="AW20" s="204">
        <f>ROUND(AR20/('第１表'!J20)*100,1)</f>
        <v>0.6</v>
      </c>
      <c r="AX20" s="204">
        <f>ROUND(AU20/('第１表'!S20*1000000)*100,1)</f>
        <v>0.1</v>
      </c>
      <c r="AY20" s="77">
        <f>SUM(AY6:AY19)</f>
        <v>3397</v>
      </c>
      <c r="AZ20" s="77">
        <f>SUM(AZ6:AZ19)</f>
        <v>128341</v>
      </c>
      <c r="BA20" s="3"/>
      <c r="BB20" s="218">
        <f t="shared" si="6"/>
        <v>837114</v>
      </c>
      <c r="BC20" s="218">
        <f t="shared" si="7"/>
        <v>259585319</v>
      </c>
      <c r="BD20" s="204">
        <f>ROUND(((AC20+AK20+AS20+AY20+AZ20)/('第１表'!J20))*100,1)</f>
        <v>85.3</v>
      </c>
      <c r="BE20" s="204">
        <f>ROUND((AD20+AN20+AV20+AY20+AZ20)/('第１表'!J20)*100,1)</f>
        <v>78.6</v>
      </c>
      <c r="BF20" s="31"/>
      <c r="BG20" s="31"/>
      <c r="BH20" s="262"/>
      <c r="BI20" s="36"/>
      <c r="BK20" s="77">
        <f aca="true" t="shared" si="15" ref="BK20:BQ20">SUM(BK6:BK19)</f>
        <v>20</v>
      </c>
      <c r="BL20" s="77">
        <f t="shared" si="15"/>
        <v>0</v>
      </c>
      <c r="BM20" s="200">
        <f t="shared" si="15"/>
        <v>20</v>
      </c>
      <c r="BN20" s="77">
        <f t="shared" si="15"/>
        <v>392</v>
      </c>
      <c r="BO20" s="77">
        <f t="shared" si="15"/>
        <v>102</v>
      </c>
      <c r="BP20" s="77">
        <f t="shared" si="15"/>
        <v>204</v>
      </c>
      <c r="BQ20" s="77">
        <f t="shared" si="15"/>
        <v>0</v>
      </c>
      <c r="BR20" s="200">
        <f>SUM(BP20:BQ20)</f>
        <v>204</v>
      </c>
      <c r="BS20" s="77">
        <f>SUM(BS6:BS19)</f>
        <v>2299</v>
      </c>
      <c r="BT20" s="77">
        <f>SUM(BT6:BT19)</f>
        <v>43971</v>
      </c>
      <c r="BU20" s="77">
        <f>SUM(BU6:BU19)</f>
        <v>4102</v>
      </c>
      <c r="BV20" s="77">
        <f>SUM(BV6:BV19)</f>
        <v>110</v>
      </c>
      <c r="BW20" s="77">
        <f>SUM(BW6:BW19)</f>
        <v>1</v>
      </c>
      <c r="BX20" s="200">
        <f aca="true" t="shared" si="16" ref="BX20:BX41">SUM(BV20:BW20)</f>
        <v>111</v>
      </c>
      <c r="BY20" s="77">
        <f>SUM(BY6:BY19)</f>
        <v>1079</v>
      </c>
      <c r="BZ20" s="77">
        <f>SUM(BZ6:BZ19)</f>
        <v>23948</v>
      </c>
      <c r="CA20" s="77">
        <f>SUM(CA6:CA19)</f>
        <v>2462</v>
      </c>
    </row>
    <row r="21" spans="1:79" ht="23.25" customHeight="1">
      <c r="A21" s="10" t="s">
        <v>24</v>
      </c>
      <c r="B21" s="148">
        <v>2</v>
      </c>
      <c r="C21" s="148">
        <v>145093</v>
      </c>
      <c r="D21" s="148">
        <v>2</v>
      </c>
      <c r="E21" s="148">
        <v>2882</v>
      </c>
      <c r="F21" s="148">
        <v>3</v>
      </c>
      <c r="G21" s="148">
        <v>854567</v>
      </c>
      <c r="H21" s="199">
        <f aca="true" t="shared" si="17" ref="H21:H39">B21+D21+F21</f>
        <v>7</v>
      </c>
      <c r="I21" s="199">
        <f aca="true" t="shared" si="18" ref="I21:I39">C21+E21+G21</f>
        <v>1002542</v>
      </c>
      <c r="J21" s="148">
        <v>0</v>
      </c>
      <c r="K21" s="148">
        <v>0</v>
      </c>
      <c r="L21" s="187">
        <f>ROUND((I21+K21)/'第１表'!J21,1)</f>
        <v>64.4</v>
      </c>
      <c r="M21" s="148">
        <v>241</v>
      </c>
      <c r="N21" s="148">
        <v>0</v>
      </c>
      <c r="O21" s="148">
        <v>80</v>
      </c>
      <c r="P21" s="203">
        <f aca="true" t="shared" si="19" ref="P21:P39">SUM(M21:O21)</f>
        <v>321</v>
      </c>
      <c r="Q21" s="132">
        <v>15506</v>
      </c>
      <c r="R21" s="148">
        <v>5895</v>
      </c>
      <c r="S21" s="190">
        <f>ROUND(Q21/('第１表'!$J21)*100,1)</f>
        <v>99.7</v>
      </c>
      <c r="T21" s="148">
        <v>3605</v>
      </c>
      <c r="U21" s="148">
        <v>3230</v>
      </c>
      <c r="V21" s="190">
        <f>ROUND(T21/('第１表'!$J21)*100,1)</f>
        <v>23.2</v>
      </c>
      <c r="W21" s="148">
        <v>126</v>
      </c>
      <c r="X21" s="148">
        <v>0</v>
      </c>
      <c r="Y21" s="148">
        <v>9071</v>
      </c>
      <c r="Z21" s="148">
        <v>7887000</v>
      </c>
      <c r="AA21" s="148">
        <v>6617000</v>
      </c>
      <c r="AB21" s="148">
        <v>6617000</v>
      </c>
      <c r="AC21" s="148">
        <v>9071</v>
      </c>
      <c r="AD21" s="148">
        <v>7703</v>
      </c>
      <c r="AE21" s="190">
        <f>ROUND(Y21/('第１表'!J21)*100,1)</f>
        <v>58.3</v>
      </c>
      <c r="AF21" s="210">
        <f>ROUND(AA21/'第１表'!S21/10000,1)</f>
        <v>1.1</v>
      </c>
      <c r="AG21" s="190">
        <f t="shared" si="3"/>
        <v>100</v>
      </c>
      <c r="AH21" s="190">
        <f t="shared" si="4"/>
        <v>83.9</v>
      </c>
      <c r="AI21" s="148">
        <v>1692</v>
      </c>
      <c r="AJ21" s="148">
        <v>1692</v>
      </c>
      <c r="AK21" s="148">
        <v>1692</v>
      </c>
      <c r="AL21" s="148">
        <v>1085000</v>
      </c>
      <c r="AM21" s="148">
        <v>1085000</v>
      </c>
      <c r="AN21" s="148">
        <v>1271</v>
      </c>
      <c r="AO21" s="215">
        <f>ROUND(AJ21/('第１表'!J21)*100,1)</f>
        <v>10.9</v>
      </c>
      <c r="AP21" s="190">
        <f>ROUND(AM21/('第１表'!S21*1000000)*100,1)</f>
        <v>0.2</v>
      </c>
      <c r="AQ21" s="148">
        <v>0</v>
      </c>
      <c r="AR21" s="148">
        <v>0</v>
      </c>
      <c r="AS21" s="148">
        <v>0</v>
      </c>
      <c r="AT21" s="148">
        <v>0</v>
      </c>
      <c r="AU21" s="148">
        <v>0</v>
      </c>
      <c r="AV21" s="148">
        <v>0</v>
      </c>
      <c r="AW21" s="190">
        <f>ROUND(AR21/('第１表'!J21)*100,1)</f>
        <v>0</v>
      </c>
      <c r="AX21" s="190">
        <f>ROUND(AU21/('第１表'!S21*1000000)*100,1)</f>
        <v>0</v>
      </c>
      <c r="AY21" s="148"/>
      <c r="AZ21" s="148">
        <v>2704</v>
      </c>
      <c r="BA21" s="3"/>
      <c r="BB21" s="219">
        <f t="shared" si="6"/>
        <v>13467</v>
      </c>
      <c r="BC21" s="219">
        <f t="shared" si="7"/>
        <v>7702000</v>
      </c>
      <c r="BD21" s="190">
        <f>ROUND(((AC21+AK21+AS21+AY21+AZ21)/('第１表'!J21))*100,1)</f>
        <v>86.6</v>
      </c>
      <c r="BE21" s="190">
        <f>ROUND((AD21+AN21+AV21+AY21+AZ21)/('第１表'!J21)*100,1)</f>
        <v>75.1</v>
      </c>
      <c r="BF21" s="31"/>
      <c r="BG21" s="38"/>
      <c r="BH21" s="39"/>
      <c r="BI21" s="40"/>
      <c r="BK21" s="148">
        <v>0</v>
      </c>
      <c r="BL21" s="148">
        <v>0</v>
      </c>
      <c r="BM21" s="222">
        <f t="shared" si="8"/>
        <v>0</v>
      </c>
      <c r="BN21" s="148">
        <v>0</v>
      </c>
      <c r="BO21" s="148">
        <v>0</v>
      </c>
      <c r="BP21" s="148">
        <v>5</v>
      </c>
      <c r="BQ21" s="148">
        <v>0</v>
      </c>
      <c r="BR21" s="222">
        <f t="shared" si="9"/>
        <v>5</v>
      </c>
      <c r="BS21" s="148">
        <v>45</v>
      </c>
      <c r="BT21" s="148">
        <v>651</v>
      </c>
      <c r="BU21" s="148">
        <v>93</v>
      </c>
      <c r="BV21" s="148">
        <v>1</v>
      </c>
      <c r="BW21" s="148">
        <v>0</v>
      </c>
      <c r="BX21" s="222">
        <f t="shared" si="16"/>
        <v>1</v>
      </c>
      <c r="BY21" s="148">
        <v>15</v>
      </c>
      <c r="BZ21" s="148">
        <v>375</v>
      </c>
      <c r="CA21" s="148">
        <v>36</v>
      </c>
    </row>
    <row r="22" spans="1:79" ht="23.25" customHeight="1">
      <c r="A22" s="10" t="s">
        <v>25</v>
      </c>
      <c r="B22" s="132">
        <v>0</v>
      </c>
      <c r="C22" s="132">
        <v>0</v>
      </c>
      <c r="D22" s="132">
        <v>0</v>
      </c>
      <c r="E22" s="132">
        <v>0</v>
      </c>
      <c r="F22" s="157">
        <v>0</v>
      </c>
      <c r="G22" s="157">
        <v>0</v>
      </c>
      <c r="H22" s="199">
        <f t="shared" si="17"/>
        <v>0</v>
      </c>
      <c r="I22" s="199">
        <f t="shared" si="18"/>
        <v>0</v>
      </c>
      <c r="J22" s="132">
        <v>9</v>
      </c>
      <c r="K22" s="132">
        <v>28173</v>
      </c>
      <c r="L22" s="187">
        <f>ROUND((I22+K22)/'第１表'!J22,1)</f>
        <v>5</v>
      </c>
      <c r="M22" s="132">
        <v>67</v>
      </c>
      <c r="N22" s="132">
        <v>0</v>
      </c>
      <c r="O22" s="132">
        <v>0</v>
      </c>
      <c r="P22" s="203">
        <f t="shared" si="19"/>
        <v>67</v>
      </c>
      <c r="Q22" s="132">
        <v>5538</v>
      </c>
      <c r="R22" s="132">
        <v>1693</v>
      </c>
      <c r="S22" s="187">
        <f>ROUND(Q22/('第１表'!$J22)*100,1)</f>
        <v>98.8</v>
      </c>
      <c r="T22" s="132">
        <v>2190</v>
      </c>
      <c r="U22" s="132">
        <v>1674</v>
      </c>
      <c r="V22" s="187">
        <f>ROUND(T22/('第１表'!$J22)*100,1)</f>
        <v>39.1</v>
      </c>
      <c r="W22" s="132">
        <v>0</v>
      </c>
      <c r="X22" s="132">
        <v>0</v>
      </c>
      <c r="Y22" s="132">
        <v>0</v>
      </c>
      <c r="Z22" s="132">
        <v>0</v>
      </c>
      <c r="AA22" s="132">
        <v>0</v>
      </c>
      <c r="AB22" s="132">
        <v>0</v>
      </c>
      <c r="AC22" s="132">
        <v>0</v>
      </c>
      <c r="AD22" s="132">
        <v>0</v>
      </c>
      <c r="AE22" s="187">
        <f>ROUND(Y22/('第１表'!J22)*100,1)</f>
        <v>0</v>
      </c>
      <c r="AF22" s="206">
        <f>ROUND(AA22/'第１表'!S22/10000,1)</f>
        <v>0</v>
      </c>
      <c r="AG22" s="190" t="e">
        <f>ROUND(AB22/AA22*100,1)</f>
        <v>#DIV/0!</v>
      </c>
      <c r="AH22" s="190" t="e">
        <f t="shared" si="4"/>
        <v>#DIV/0!</v>
      </c>
      <c r="AI22" s="132">
        <v>1759</v>
      </c>
      <c r="AJ22" s="132">
        <v>1759</v>
      </c>
      <c r="AK22" s="132">
        <v>1759</v>
      </c>
      <c r="AL22" s="132">
        <v>670000</v>
      </c>
      <c r="AM22" s="132">
        <v>670000</v>
      </c>
      <c r="AN22" s="132">
        <v>1343</v>
      </c>
      <c r="AO22" s="187">
        <f>ROUND(AJ22/('第１表'!J22)*100,1)</f>
        <v>31.4</v>
      </c>
      <c r="AP22" s="187">
        <f>ROUND(AM22/('第１表'!S22*1000000)*100,1)</f>
        <v>0.2</v>
      </c>
      <c r="AQ22" s="132">
        <v>0</v>
      </c>
      <c r="AR22" s="132">
        <v>0</v>
      </c>
      <c r="AS22" s="132">
        <v>0</v>
      </c>
      <c r="AT22" s="132">
        <v>0</v>
      </c>
      <c r="AU22" s="132">
        <v>0</v>
      </c>
      <c r="AV22" s="132">
        <v>0</v>
      </c>
      <c r="AW22" s="187">
        <f>ROUND(AR22/('第１表'!J22)*100,1)</f>
        <v>0</v>
      </c>
      <c r="AX22" s="187">
        <f>ROUND(AU22/('第１表'!S22*1000000)*100,1)</f>
        <v>0</v>
      </c>
      <c r="AY22" s="132"/>
      <c r="AZ22" s="132">
        <v>1604</v>
      </c>
      <c r="BA22" s="3"/>
      <c r="BB22" s="199">
        <f t="shared" si="6"/>
        <v>3363</v>
      </c>
      <c r="BC22" s="199">
        <f t="shared" si="7"/>
        <v>670000</v>
      </c>
      <c r="BD22" s="187">
        <f>ROUND(((AC22+AK22+AS22+AY22+AZ22)/('第１表'!J22))*100,1)</f>
        <v>60</v>
      </c>
      <c r="BE22" s="187">
        <f>ROUND((AD22+AN22+AV22+AY22+AZ22)/('第１表'!J22)*100,1)</f>
        <v>52.6</v>
      </c>
      <c r="BF22" s="31"/>
      <c r="BK22" s="132">
        <v>0</v>
      </c>
      <c r="BL22" s="132"/>
      <c r="BM22" s="203">
        <f t="shared" si="8"/>
        <v>0</v>
      </c>
      <c r="BN22" s="132">
        <v>0</v>
      </c>
      <c r="BO22" s="132">
        <v>0</v>
      </c>
      <c r="BP22" s="132">
        <v>4</v>
      </c>
      <c r="BQ22" s="132">
        <v>0</v>
      </c>
      <c r="BR22" s="203">
        <f t="shared" si="9"/>
        <v>4</v>
      </c>
      <c r="BS22" s="132">
        <v>21</v>
      </c>
      <c r="BT22" s="132">
        <v>150</v>
      </c>
      <c r="BU22" s="132">
        <v>44</v>
      </c>
      <c r="BV22" s="132">
        <v>3</v>
      </c>
      <c r="BW22" s="132">
        <v>0</v>
      </c>
      <c r="BX22" s="203">
        <f t="shared" si="16"/>
        <v>3</v>
      </c>
      <c r="BY22" s="132">
        <v>13</v>
      </c>
      <c r="BZ22" s="132">
        <v>92</v>
      </c>
      <c r="CA22" s="132">
        <v>37</v>
      </c>
    </row>
    <row r="23" spans="1:79" ht="23.25" customHeight="1">
      <c r="A23" s="10" t="s">
        <v>26</v>
      </c>
      <c r="B23" s="132">
        <v>0</v>
      </c>
      <c r="C23" s="132">
        <v>0</v>
      </c>
      <c r="D23" s="132">
        <v>3</v>
      </c>
      <c r="E23" s="132">
        <v>11666</v>
      </c>
      <c r="F23" s="157">
        <v>0</v>
      </c>
      <c r="G23" s="157">
        <v>0</v>
      </c>
      <c r="H23" s="199">
        <f t="shared" si="17"/>
        <v>3</v>
      </c>
      <c r="I23" s="199">
        <f t="shared" si="18"/>
        <v>11666</v>
      </c>
      <c r="J23" s="132">
        <v>0</v>
      </c>
      <c r="K23" s="132">
        <v>0</v>
      </c>
      <c r="L23" s="187">
        <f>ROUND((I23+K23)/'第１表'!J23,1)</f>
        <v>1</v>
      </c>
      <c r="M23" s="132">
        <v>232</v>
      </c>
      <c r="N23" s="132">
        <v>0</v>
      </c>
      <c r="O23" s="132">
        <v>40</v>
      </c>
      <c r="P23" s="203">
        <f t="shared" si="19"/>
        <v>272</v>
      </c>
      <c r="Q23" s="132">
        <v>12043</v>
      </c>
      <c r="R23" s="132">
        <v>3704</v>
      </c>
      <c r="S23" s="187">
        <f>ROUND(Q23/('第１表'!$J23)*100,1)</f>
        <v>99.3</v>
      </c>
      <c r="T23" s="132">
        <v>5102</v>
      </c>
      <c r="U23" s="132">
        <v>5314</v>
      </c>
      <c r="V23" s="187">
        <f>ROUND(T23/('第１表'!$J23)*100,1)</f>
        <v>42.1</v>
      </c>
      <c r="W23" s="132">
        <v>0</v>
      </c>
      <c r="X23" s="132">
        <v>0</v>
      </c>
      <c r="Y23" s="132">
        <v>5783</v>
      </c>
      <c r="Z23" s="132">
        <v>3320000</v>
      </c>
      <c r="AA23" s="132">
        <v>2380000</v>
      </c>
      <c r="AB23" s="132">
        <v>2380000</v>
      </c>
      <c r="AC23" s="132">
        <v>5783</v>
      </c>
      <c r="AD23" s="132">
        <v>4067</v>
      </c>
      <c r="AE23" s="187">
        <f>ROUND(Y23/('第１表'!J23)*100,1)</f>
        <v>47.7</v>
      </c>
      <c r="AF23" s="206">
        <f>ROUND(AA23/'第１表'!S23/10000,1)</f>
        <v>0.7</v>
      </c>
      <c r="AG23" s="190">
        <f>ROUND(AB23/AA23*100,1)</f>
        <v>100</v>
      </c>
      <c r="AH23" s="190">
        <f>ROUND(AA23/Z23*100,1)</f>
        <v>71.7</v>
      </c>
      <c r="AI23" s="132">
        <v>0</v>
      </c>
      <c r="AJ23" s="132">
        <v>0</v>
      </c>
      <c r="AK23" s="132">
        <v>0</v>
      </c>
      <c r="AL23" s="132">
        <v>0</v>
      </c>
      <c r="AM23" s="132">
        <v>0</v>
      </c>
      <c r="AN23" s="132">
        <v>0</v>
      </c>
      <c r="AO23" s="187">
        <f>ROUND(AJ23/('第１表'!J23)*100,1)</f>
        <v>0</v>
      </c>
      <c r="AP23" s="187">
        <f>ROUND(AM23/('第１表'!S23*1000000)*100,1)</f>
        <v>0</v>
      </c>
      <c r="AQ23" s="132">
        <v>0</v>
      </c>
      <c r="AR23" s="132">
        <v>0</v>
      </c>
      <c r="AS23" s="132">
        <v>0</v>
      </c>
      <c r="AT23" s="132">
        <v>0</v>
      </c>
      <c r="AU23" s="132">
        <v>0</v>
      </c>
      <c r="AV23" s="132">
        <v>0</v>
      </c>
      <c r="AW23" s="187">
        <f>ROUND(AR23/('第１表'!J23)*100,1)</f>
        <v>0</v>
      </c>
      <c r="AX23" s="187">
        <f>ROUND(AU23/('第１表'!S23*1000000)*100,1)</f>
        <v>0</v>
      </c>
      <c r="AY23" s="132"/>
      <c r="AZ23" s="132">
        <v>2874</v>
      </c>
      <c r="BA23" s="3"/>
      <c r="BB23" s="199">
        <f t="shared" si="6"/>
        <v>8657</v>
      </c>
      <c r="BC23" s="199">
        <f t="shared" si="7"/>
        <v>2380000</v>
      </c>
      <c r="BD23" s="187">
        <f>ROUND(((AC23+AK23+AS23+AY23+AZ23)/('第１表'!J23))*100,1)</f>
        <v>71.4</v>
      </c>
      <c r="BE23" s="187">
        <f>ROUND((AD23+AN23+AV23+AY23+AZ23)/('第１表'!J23)*100,1)</f>
        <v>57.2</v>
      </c>
      <c r="BF23" s="31"/>
      <c r="BK23" s="132">
        <v>0</v>
      </c>
      <c r="BL23" s="132"/>
      <c r="BM23" s="203">
        <f t="shared" si="8"/>
        <v>0</v>
      </c>
      <c r="BN23" s="132">
        <v>0</v>
      </c>
      <c r="BO23" s="132">
        <v>0</v>
      </c>
      <c r="BP23" s="132">
        <v>3</v>
      </c>
      <c r="BQ23" s="132">
        <v>0</v>
      </c>
      <c r="BR23" s="203">
        <f t="shared" si="9"/>
        <v>3</v>
      </c>
      <c r="BS23" s="132">
        <v>29</v>
      </c>
      <c r="BT23" s="132">
        <v>425</v>
      </c>
      <c r="BU23" s="132">
        <v>51</v>
      </c>
      <c r="BV23" s="132">
        <v>3</v>
      </c>
      <c r="BW23" s="132">
        <v>0</v>
      </c>
      <c r="BX23" s="203">
        <f t="shared" si="16"/>
        <v>3</v>
      </c>
      <c r="BY23" s="132">
        <v>17</v>
      </c>
      <c r="BZ23" s="132">
        <v>233</v>
      </c>
      <c r="CA23" s="132">
        <v>51</v>
      </c>
    </row>
    <row r="24" spans="1:79" ht="23.25" customHeight="1">
      <c r="A24" s="10" t="s">
        <v>27</v>
      </c>
      <c r="B24" s="132">
        <v>94</v>
      </c>
      <c r="C24" s="132">
        <v>405636</v>
      </c>
      <c r="D24" s="132">
        <v>8</v>
      </c>
      <c r="E24" s="132">
        <v>146549</v>
      </c>
      <c r="F24" s="157">
        <v>3</v>
      </c>
      <c r="G24" s="157">
        <v>7568</v>
      </c>
      <c r="H24" s="199">
        <f t="shared" si="17"/>
        <v>105</v>
      </c>
      <c r="I24" s="199">
        <f t="shared" si="18"/>
        <v>559753</v>
      </c>
      <c r="J24" s="132">
        <v>3</v>
      </c>
      <c r="K24" s="132">
        <v>9762</v>
      </c>
      <c r="L24" s="187">
        <f>ROUND((I24+K24)/'第１表'!J24,1)</f>
        <v>17.2</v>
      </c>
      <c r="M24" s="132">
        <v>247</v>
      </c>
      <c r="N24" s="132">
        <v>0</v>
      </c>
      <c r="O24" s="132">
        <v>0</v>
      </c>
      <c r="P24" s="203">
        <f t="shared" si="19"/>
        <v>247</v>
      </c>
      <c r="Q24" s="132">
        <v>32915</v>
      </c>
      <c r="R24" s="132">
        <v>9729</v>
      </c>
      <c r="S24" s="187">
        <f>ROUND(Q24/('第１表'!$J24)*100,1)</f>
        <v>99.6</v>
      </c>
      <c r="T24" s="132">
        <v>3173</v>
      </c>
      <c r="U24" s="132">
        <v>3605</v>
      </c>
      <c r="V24" s="187">
        <f>ROUND(T24/('第１表'!$J24)*100,1)</f>
        <v>9.6</v>
      </c>
      <c r="W24" s="132">
        <v>155</v>
      </c>
      <c r="X24" s="132">
        <v>161</v>
      </c>
      <c r="Y24" s="132">
        <v>21113</v>
      </c>
      <c r="Z24" s="132">
        <v>8800000</v>
      </c>
      <c r="AA24" s="132">
        <v>6652740</v>
      </c>
      <c r="AB24" s="132">
        <v>6652740</v>
      </c>
      <c r="AC24" s="132">
        <v>21024</v>
      </c>
      <c r="AD24" s="132">
        <v>19886</v>
      </c>
      <c r="AE24" s="187">
        <f>ROUND(Y24/('第１表'!J24)*100,1)</f>
        <v>63.9</v>
      </c>
      <c r="AF24" s="206">
        <f>ROUND(AA24/'第１表'!S24/10000,1)</f>
        <v>2.8</v>
      </c>
      <c r="AG24" s="190">
        <f aca="true" t="shared" si="20" ref="AG24:AG34">ROUND(AB24/AA24*100,1)</f>
        <v>100</v>
      </c>
      <c r="AH24" s="190">
        <f aca="true" t="shared" si="21" ref="AH24:AH34">ROUND(AA24/Z24*100,1)</f>
        <v>75.6</v>
      </c>
      <c r="AI24" s="132">
        <v>5562</v>
      </c>
      <c r="AJ24" s="132">
        <v>5562</v>
      </c>
      <c r="AK24" s="132">
        <v>5562</v>
      </c>
      <c r="AL24" s="132">
        <v>3516000</v>
      </c>
      <c r="AM24" s="132">
        <v>3516000</v>
      </c>
      <c r="AN24" s="132">
        <v>5084</v>
      </c>
      <c r="AO24" s="187">
        <f>ROUND(AJ24/('第１表'!J24)*100,1)</f>
        <v>16.8</v>
      </c>
      <c r="AP24" s="187">
        <f>ROUND(AM24/('第１表'!S24*1000000)*100,1)</f>
        <v>1.5</v>
      </c>
      <c r="AQ24" s="132">
        <v>54</v>
      </c>
      <c r="AR24" s="132">
        <v>54</v>
      </c>
      <c r="AS24" s="132">
        <v>54</v>
      </c>
      <c r="AT24" s="132">
        <v>74000</v>
      </c>
      <c r="AU24" s="132">
        <v>74000</v>
      </c>
      <c r="AV24" s="132">
        <v>46</v>
      </c>
      <c r="AW24" s="187">
        <f>ROUND(AR24/('第１表'!J24)*100,1)</f>
        <v>0.2</v>
      </c>
      <c r="AX24" s="187">
        <f>ROUND(AU24/('第１表'!S24*1000000)*100,1)</f>
        <v>0</v>
      </c>
      <c r="AY24" s="132"/>
      <c r="AZ24" s="132">
        <v>4102</v>
      </c>
      <c r="BA24" s="3"/>
      <c r="BB24" s="199">
        <f t="shared" si="6"/>
        <v>30742</v>
      </c>
      <c r="BC24" s="199">
        <f t="shared" si="7"/>
        <v>10242740</v>
      </c>
      <c r="BD24" s="187">
        <f>ROUND(((AC24+AK24+AS24+AY24+AZ24)/('第１表'!J24))*100,1)</f>
        <v>93</v>
      </c>
      <c r="BE24" s="187">
        <f>ROUND((AD24+AN24+AV24+AY24+AZ24)/('第１表'!J24)*100,1)</f>
        <v>88.1</v>
      </c>
      <c r="BF24" s="31"/>
      <c r="BK24" s="132">
        <v>0</v>
      </c>
      <c r="BL24" s="132"/>
      <c r="BM24" s="203">
        <f t="shared" si="8"/>
        <v>0</v>
      </c>
      <c r="BN24" s="132">
        <v>0</v>
      </c>
      <c r="BO24" s="132">
        <v>0</v>
      </c>
      <c r="BP24" s="132">
        <v>5</v>
      </c>
      <c r="BQ24" s="132">
        <v>0</v>
      </c>
      <c r="BR24" s="203">
        <f t="shared" si="9"/>
        <v>5</v>
      </c>
      <c r="BS24" s="132">
        <v>74</v>
      </c>
      <c r="BT24" s="132">
        <v>1673</v>
      </c>
      <c r="BU24" s="132">
        <v>119</v>
      </c>
      <c r="BV24" s="132">
        <v>3</v>
      </c>
      <c r="BW24" s="132">
        <v>0</v>
      </c>
      <c r="BX24" s="203">
        <f t="shared" si="16"/>
        <v>3</v>
      </c>
      <c r="BY24" s="132">
        <v>32</v>
      </c>
      <c r="BZ24" s="132">
        <v>835</v>
      </c>
      <c r="CA24" s="132">
        <v>73</v>
      </c>
    </row>
    <row r="25" spans="1:79" ht="23.25" customHeight="1">
      <c r="A25" s="10" t="s">
        <v>28</v>
      </c>
      <c r="B25" s="132">
        <v>6</v>
      </c>
      <c r="C25" s="132">
        <v>66832</v>
      </c>
      <c r="D25" s="132">
        <v>0</v>
      </c>
      <c r="E25" s="132">
        <v>0</v>
      </c>
      <c r="F25" s="157">
        <v>0</v>
      </c>
      <c r="G25" s="157">
        <v>0</v>
      </c>
      <c r="H25" s="199">
        <f t="shared" si="17"/>
        <v>6</v>
      </c>
      <c r="I25" s="199">
        <f t="shared" si="18"/>
        <v>66832</v>
      </c>
      <c r="J25" s="132">
        <v>0</v>
      </c>
      <c r="K25" s="132">
        <v>0</v>
      </c>
      <c r="L25" s="187">
        <f>ROUND((I25+K25)/'第１表'!J25,1)</f>
        <v>2.5</v>
      </c>
      <c r="M25" s="132">
        <v>242</v>
      </c>
      <c r="N25" s="132">
        <v>0</v>
      </c>
      <c r="O25" s="132">
        <v>0</v>
      </c>
      <c r="P25" s="203">
        <f t="shared" si="19"/>
        <v>242</v>
      </c>
      <c r="Q25" s="132">
        <v>26458</v>
      </c>
      <c r="R25" s="132">
        <v>10650</v>
      </c>
      <c r="S25" s="187">
        <f>ROUND(Q25/('第１表'!$J25)*100,1)</f>
        <v>99.6</v>
      </c>
      <c r="T25" s="132">
        <v>1009</v>
      </c>
      <c r="U25" s="132">
        <v>1480</v>
      </c>
      <c r="V25" s="187">
        <f>ROUND(T25/('第１表'!$J25)*100,1)</f>
        <v>3.8</v>
      </c>
      <c r="W25" s="132">
        <v>0</v>
      </c>
      <c r="X25" s="132">
        <v>0</v>
      </c>
      <c r="Y25" s="132">
        <v>21919</v>
      </c>
      <c r="Z25" s="132">
        <v>12820000</v>
      </c>
      <c r="AA25" s="132">
        <v>8733000</v>
      </c>
      <c r="AB25" s="132">
        <v>8733000</v>
      </c>
      <c r="AC25" s="132">
        <v>21919</v>
      </c>
      <c r="AD25" s="132">
        <v>21244</v>
      </c>
      <c r="AE25" s="187">
        <f>ROUND(Y25/('第１表'!J25)*100,1)</f>
        <v>82.5</v>
      </c>
      <c r="AF25" s="206">
        <f>ROUND(AA25/'第１表'!S25/10000,1)</f>
        <v>13</v>
      </c>
      <c r="AG25" s="190">
        <f t="shared" si="20"/>
        <v>100</v>
      </c>
      <c r="AH25" s="190">
        <f t="shared" si="21"/>
        <v>68.1</v>
      </c>
      <c r="AI25" s="132">
        <v>3780</v>
      </c>
      <c r="AJ25" s="132">
        <v>3780</v>
      </c>
      <c r="AK25" s="132">
        <v>3780</v>
      </c>
      <c r="AL25" s="132">
        <v>18160000</v>
      </c>
      <c r="AM25" s="132">
        <v>18160000</v>
      </c>
      <c r="AN25" s="132">
        <v>3621</v>
      </c>
      <c r="AO25" s="187">
        <f>ROUND(AJ25/('第１表'!J25)*100,1)</f>
        <v>14.2</v>
      </c>
      <c r="AP25" s="187">
        <f>ROUND(AM25/('第１表'!S25*1000000)*100,1)</f>
        <v>27</v>
      </c>
      <c r="AQ25" s="132">
        <v>0</v>
      </c>
      <c r="AR25" s="132">
        <v>0</v>
      </c>
      <c r="AS25" s="132">
        <v>0</v>
      </c>
      <c r="AT25" s="132">
        <v>0</v>
      </c>
      <c r="AU25" s="132">
        <v>0</v>
      </c>
      <c r="AV25" s="132">
        <v>0</v>
      </c>
      <c r="AW25" s="187">
        <f>ROUND(AR25/('第１表'!J25)*100,1)</f>
        <v>0</v>
      </c>
      <c r="AX25" s="187">
        <f>ROUND(AU25/('第１表'!S25*1000000)*100,1)</f>
        <v>0</v>
      </c>
      <c r="AY25" s="132"/>
      <c r="AZ25" s="132">
        <v>696</v>
      </c>
      <c r="BA25" s="3"/>
      <c r="BB25" s="199">
        <f t="shared" si="6"/>
        <v>26395</v>
      </c>
      <c r="BC25" s="199">
        <f t="shared" si="7"/>
        <v>26893000</v>
      </c>
      <c r="BD25" s="187">
        <f>ROUND(((AC25+AK25+AS25+AY25+AZ25)/('第１表'!J25))*100,1)</f>
        <v>99.3</v>
      </c>
      <c r="BE25" s="187">
        <f>ROUND((AD25+AN25+AV25+AY25+AZ25)/('第１表'!J25)*100,1)</f>
        <v>96.2</v>
      </c>
      <c r="BF25" s="31"/>
      <c r="BK25" s="132">
        <v>0</v>
      </c>
      <c r="BL25" s="132"/>
      <c r="BM25" s="203">
        <f t="shared" si="8"/>
        <v>0</v>
      </c>
      <c r="BN25" s="132">
        <v>0</v>
      </c>
      <c r="BO25" s="132">
        <v>0</v>
      </c>
      <c r="BP25" s="132">
        <v>4</v>
      </c>
      <c r="BQ25" s="132">
        <v>0</v>
      </c>
      <c r="BR25" s="203">
        <f t="shared" si="9"/>
        <v>4</v>
      </c>
      <c r="BS25" s="132">
        <v>59</v>
      </c>
      <c r="BT25" s="132">
        <v>1403</v>
      </c>
      <c r="BU25" s="132">
        <v>94</v>
      </c>
      <c r="BV25" s="132">
        <v>2</v>
      </c>
      <c r="BW25" s="132">
        <v>0</v>
      </c>
      <c r="BX25" s="203">
        <f t="shared" si="16"/>
        <v>2</v>
      </c>
      <c r="BY25" s="132">
        <v>30</v>
      </c>
      <c r="BZ25" s="132">
        <v>703</v>
      </c>
      <c r="CA25" s="132">
        <v>54</v>
      </c>
    </row>
    <row r="26" spans="1:79" ht="23.25" customHeight="1">
      <c r="A26" s="10" t="s">
        <v>132</v>
      </c>
      <c r="B26" s="132">
        <v>0</v>
      </c>
      <c r="C26" s="132">
        <v>0</v>
      </c>
      <c r="D26" s="132">
        <v>0</v>
      </c>
      <c r="E26" s="132">
        <v>0</v>
      </c>
      <c r="F26" s="157">
        <v>0</v>
      </c>
      <c r="G26" s="157">
        <v>0</v>
      </c>
      <c r="H26" s="199">
        <f t="shared" si="17"/>
        <v>0</v>
      </c>
      <c r="I26" s="199">
        <f t="shared" si="18"/>
        <v>0</v>
      </c>
      <c r="J26" s="132">
        <v>1</v>
      </c>
      <c r="K26" s="132">
        <v>95225</v>
      </c>
      <c r="L26" s="187">
        <f>ROUND((I26+K26)/'第１表'!J26,1)</f>
        <v>19</v>
      </c>
      <c r="M26" s="132">
        <v>75</v>
      </c>
      <c r="N26" s="132">
        <v>0</v>
      </c>
      <c r="O26" s="132">
        <v>18</v>
      </c>
      <c r="P26" s="203">
        <f t="shared" si="19"/>
        <v>93</v>
      </c>
      <c r="Q26" s="132">
        <v>4961</v>
      </c>
      <c r="R26" s="132">
        <v>1610</v>
      </c>
      <c r="S26" s="187">
        <f>ROUND(Q26/('第１表'!$J26)*100,1)</f>
        <v>98.8</v>
      </c>
      <c r="T26" s="132">
        <v>874</v>
      </c>
      <c r="U26" s="132">
        <v>1969</v>
      </c>
      <c r="V26" s="187">
        <f>ROUND(T26/('第１表'!$J26)*100,1)</f>
        <v>17.4</v>
      </c>
      <c r="W26" s="132">
        <v>0</v>
      </c>
      <c r="X26" s="132">
        <v>0</v>
      </c>
      <c r="Y26" s="132">
        <v>3503</v>
      </c>
      <c r="Z26" s="132">
        <v>1960000</v>
      </c>
      <c r="AA26" s="132">
        <v>1960000</v>
      </c>
      <c r="AB26" s="132">
        <v>1960000</v>
      </c>
      <c r="AC26" s="132">
        <v>3503</v>
      </c>
      <c r="AD26" s="132">
        <v>2970</v>
      </c>
      <c r="AE26" s="187">
        <f>ROUND(Y26/('第１表'!J26)*100,1)</f>
        <v>69.8</v>
      </c>
      <c r="AF26" s="206">
        <f>ROUND(AA26/'第１表'!S26/10000,1)</f>
        <v>0.3</v>
      </c>
      <c r="AG26" s="190">
        <f t="shared" si="20"/>
        <v>100</v>
      </c>
      <c r="AH26" s="190">
        <f t="shared" si="21"/>
        <v>100</v>
      </c>
      <c r="AI26" s="132">
        <v>355</v>
      </c>
      <c r="AJ26" s="132">
        <v>355</v>
      </c>
      <c r="AK26" s="132">
        <v>355</v>
      </c>
      <c r="AL26" s="132">
        <v>280000</v>
      </c>
      <c r="AM26" s="132">
        <v>280000</v>
      </c>
      <c r="AN26" s="132">
        <v>283</v>
      </c>
      <c r="AO26" s="187">
        <f>ROUND(AJ26/('第１表'!J26)*100,1)</f>
        <v>7.1</v>
      </c>
      <c r="AP26" s="187">
        <f>ROUND(AM26/('第１表'!S26*1000000)*100,1)</f>
        <v>0</v>
      </c>
      <c r="AQ26" s="132">
        <v>0</v>
      </c>
      <c r="AR26" s="132">
        <v>0</v>
      </c>
      <c r="AS26" s="132">
        <v>0</v>
      </c>
      <c r="AT26" s="132">
        <v>0</v>
      </c>
      <c r="AU26" s="132">
        <v>0</v>
      </c>
      <c r="AV26" s="132">
        <v>0</v>
      </c>
      <c r="AW26" s="187">
        <f>ROUND(AR26/('第１表'!J26)*100,1)</f>
        <v>0</v>
      </c>
      <c r="AX26" s="187">
        <f>ROUND(AU26/('第１表'!S26*1000000)*100,1)</f>
        <v>0</v>
      </c>
      <c r="AY26" s="132"/>
      <c r="AZ26" s="132">
        <v>828</v>
      </c>
      <c r="BA26" s="3"/>
      <c r="BB26" s="199">
        <f t="shared" si="6"/>
        <v>4686</v>
      </c>
      <c r="BC26" s="199">
        <f t="shared" si="7"/>
        <v>2240000</v>
      </c>
      <c r="BD26" s="187">
        <f>ROUND(((AC26+AK26+AS26+AY26+AZ26)/('第１表'!J26))*100,1)</f>
        <v>93.3</v>
      </c>
      <c r="BE26" s="187">
        <f>ROUND((AD26+AN26+AV26+AY26+AZ26)/('第１表'!J26)*100,1)</f>
        <v>81.3</v>
      </c>
      <c r="BF26" s="31"/>
      <c r="BK26" s="157">
        <v>0</v>
      </c>
      <c r="BL26" s="132"/>
      <c r="BM26" s="203">
        <f t="shared" si="8"/>
        <v>0</v>
      </c>
      <c r="BN26" s="157">
        <v>0</v>
      </c>
      <c r="BO26" s="157">
        <v>0</v>
      </c>
      <c r="BP26" s="132">
        <v>2</v>
      </c>
      <c r="BQ26" s="132">
        <v>0</v>
      </c>
      <c r="BR26" s="203">
        <f t="shared" si="9"/>
        <v>2</v>
      </c>
      <c r="BS26" s="132">
        <v>16</v>
      </c>
      <c r="BT26" s="132">
        <v>134</v>
      </c>
      <c r="BU26" s="132">
        <v>28</v>
      </c>
      <c r="BV26" s="132">
        <v>2</v>
      </c>
      <c r="BW26" s="132">
        <v>0</v>
      </c>
      <c r="BX26" s="203">
        <f t="shared" si="16"/>
        <v>2</v>
      </c>
      <c r="BY26" s="132">
        <v>9</v>
      </c>
      <c r="BZ26" s="132">
        <v>91</v>
      </c>
      <c r="CA26" s="132">
        <v>24</v>
      </c>
    </row>
    <row r="27" spans="1:79" ht="23.25" customHeight="1">
      <c r="A27" s="10" t="s">
        <v>133</v>
      </c>
      <c r="B27" s="132">
        <v>8</v>
      </c>
      <c r="C27" s="132">
        <v>197200</v>
      </c>
      <c r="D27" s="132">
        <v>7</v>
      </c>
      <c r="E27" s="132">
        <v>32214</v>
      </c>
      <c r="F27" s="157">
        <v>2</v>
      </c>
      <c r="G27" s="157">
        <v>86000</v>
      </c>
      <c r="H27" s="199">
        <f t="shared" si="17"/>
        <v>17</v>
      </c>
      <c r="I27" s="199">
        <f t="shared" si="18"/>
        <v>315414</v>
      </c>
      <c r="J27" s="132">
        <v>1</v>
      </c>
      <c r="K27" s="132">
        <v>279000</v>
      </c>
      <c r="L27" s="187">
        <f>ROUND((I27+K27)/'第１表'!J27,1)</f>
        <v>39</v>
      </c>
      <c r="M27" s="132">
        <v>40</v>
      </c>
      <c r="N27" s="132">
        <v>0</v>
      </c>
      <c r="O27" s="132">
        <v>0</v>
      </c>
      <c r="P27" s="203">
        <f t="shared" si="19"/>
        <v>40</v>
      </c>
      <c r="Q27" s="132">
        <v>15129</v>
      </c>
      <c r="R27" s="132">
        <v>4317</v>
      </c>
      <c r="S27" s="187">
        <f>ROUND(Q27/('第１表'!$J27)*100,1)</f>
        <v>99.3</v>
      </c>
      <c r="T27" s="132">
        <v>1450</v>
      </c>
      <c r="U27" s="132">
        <v>1644</v>
      </c>
      <c r="V27" s="187">
        <f>ROUND(T27/('第１表'!$J27)*100,1)</f>
        <v>9.5</v>
      </c>
      <c r="W27" s="132">
        <v>0</v>
      </c>
      <c r="X27" s="132">
        <v>0</v>
      </c>
      <c r="Y27" s="132">
        <v>8654</v>
      </c>
      <c r="Z27" s="132">
        <v>8711000</v>
      </c>
      <c r="AA27" s="132">
        <v>5579000</v>
      </c>
      <c r="AB27" s="132">
        <v>5579000</v>
      </c>
      <c r="AC27" s="132">
        <v>8654</v>
      </c>
      <c r="AD27" s="132">
        <v>8214</v>
      </c>
      <c r="AE27" s="187">
        <f>ROUND(Y27/('第１表'!J27)*100,1)</f>
        <v>56.8</v>
      </c>
      <c r="AF27" s="206">
        <f>ROUND(AA27/'第１表'!S27/10000,1)</f>
        <v>3.1</v>
      </c>
      <c r="AG27" s="190">
        <f t="shared" si="20"/>
        <v>100</v>
      </c>
      <c r="AH27" s="190">
        <f t="shared" si="21"/>
        <v>64</v>
      </c>
      <c r="AI27" s="132">
        <v>4665</v>
      </c>
      <c r="AJ27" s="132">
        <v>4665</v>
      </c>
      <c r="AK27" s="132">
        <v>4458</v>
      </c>
      <c r="AL27" s="132">
        <v>12680000</v>
      </c>
      <c r="AM27" s="132">
        <v>12680000</v>
      </c>
      <c r="AN27" s="132">
        <v>4458</v>
      </c>
      <c r="AO27" s="187">
        <f>ROUND(AJ27/('第１表'!J27)*100,1)</f>
        <v>30.6</v>
      </c>
      <c r="AP27" s="187">
        <f>ROUND(AM27/('第１表'!S27*1000000)*100,1)</f>
        <v>7.1</v>
      </c>
      <c r="AQ27" s="132">
        <v>0</v>
      </c>
      <c r="AR27" s="132">
        <v>0</v>
      </c>
      <c r="AS27" s="132">
        <v>0</v>
      </c>
      <c r="AT27" s="132">
        <v>0</v>
      </c>
      <c r="AU27" s="132">
        <v>0</v>
      </c>
      <c r="AV27" s="132">
        <v>0</v>
      </c>
      <c r="AW27" s="187">
        <f>ROUND(AR27/('第１表'!J27)*100,1)</f>
        <v>0</v>
      </c>
      <c r="AX27" s="187">
        <f>ROUND(AU27/('第１表'!S27*1000000)*100,1)</f>
        <v>0</v>
      </c>
      <c r="AY27" s="132"/>
      <c r="AZ27" s="132">
        <v>983</v>
      </c>
      <c r="BA27" s="3"/>
      <c r="BB27" s="199">
        <f t="shared" si="6"/>
        <v>14095</v>
      </c>
      <c r="BC27" s="199">
        <f t="shared" si="7"/>
        <v>18259000</v>
      </c>
      <c r="BD27" s="187">
        <f>ROUND(((AC27+AK27+AS27+AY27+AZ27)/('第１表'!J27))*100,1)</f>
        <v>92.5</v>
      </c>
      <c r="BE27" s="187">
        <f>ROUND((AD27+AN27+AV27+AY27+AZ27)/('第１表'!J27)*100,1)</f>
        <v>89.6</v>
      </c>
      <c r="BF27" s="31"/>
      <c r="BK27" s="132">
        <v>3</v>
      </c>
      <c r="BL27" s="132"/>
      <c r="BM27" s="203">
        <f t="shared" si="8"/>
        <v>3</v>
      </c>
      <c r="BN27" s="132">
        <v>111</v>
      </c>
      <c r="BO27" s="132">
        <v>19</v>
      </c>
      <c r="BP27" s="132">
        <v>5</v>
      </c>
      <c r="BQ27" s="132">
        <v>0</v>
      </c>
      <c r="BR27" s="203">
        <f t="shared" si="9"/>
        <v>5</v>
      </c>
      <c r="BS27" s="132">
        <v>49</v>
      </c>
      <c r="BT27" s="132">
        <v>745</v>
      </c>
      <c r="BU27" s="132">
        <v>83</v>
      </c>
      <c r="BV27" s="132">
        <v>1</v>
      </c>
      <c r="BW27" s="132">
        <v>0</v>
      </c>
      <c r="BX27" s="203">
        <f t="shared" si="16"/>
        <v>1</v>
      </c>
      <c r="BY27" s="132">
        <v>16</v>
      </c>
      <c r="BZ27" s="132">
        <v>374</v>
      </c>
      <c r="CA27" s="132">
        <v>31</v>
      </c>
    </row>
    <row r="28" spans="1:79" ht="23.25" customHeight="1">
      <c r="A28" s="10" t="s">
        <v>29</v>
      </c>
      <c r="B28" s="132">
        <v>0</v>
      </c>
      <c r="C28" s="132">
        <v>0</v>
      </c>
      <c r="D28" s="132">
        <v>0</v>
      </c>
      <c r="E28" s="132">
        <v>0</v>
      </c>
      <c r="F28" s="157">
        <v>0</v>
      </c>
      <c r="G28" s="157">
        <v>0</v>
      </c>
      <c r="H28" s="199">
        <f t="shared" si="17"/>
        <v>0</v>
      </c>
      <c r="I28" s="199">
        <f t="shared" si="18"/>
        <v>0</v>
      </c>
      <c r="J28" s="132">
        <v>0</v>
      </c>
      <c r="K28" s="132">
        <v>0</v>
      </c>
      <c r="L28" s="187">
        <f>ROUND((I28+K28)/'第１表'!J28,1)</f>
        <v>0</v>
      </c>
      <c r="M28" s="132">
        <v>206</v>
      </c>
      <c r="N28" s="132">
        <v>0</v>
      </c>
      <c r="O28" s="132">
        <v>0</v>
      </c>
      <c r="P28" s="203">
        <f t="shared" si="19"/>
        <v>206</v>
      </c>
      <c r="Q28" s="132">
        <v>6939</v>
      </c>
      <c r="R28" s="132">
        <v>1990</v>
      </c>
      <c r="S28" s="187">
        <f>ROUND(Q28/('第１表'!$J28)*100,1)</f>
        <v>99</v>
      </c>
      <c r="T28" s="132">
        <v>1829</v>
      </c>
      <c r="U28" s="132">
        <v>4063</v>
      </c>
      <c r="V28" s="187">
        <f>ROUND(T28/('第１表'!$J28)*100,1)</f>
        <v>26.1</v>
      </c>
      <c r="W28" s="132">
        <v>1962</v>
      </c>
      <c r="X28" s="132">
        <v>0</v>
      </c>
      <c r="Y28" s="132">
        <v>2886</v>
      </c>
      <c r="Z28" s="132">
        <v>1968000</v>
      </c>
      <c r="AA28" s="132">
        <v>1895000</v>
      </c>
      <c r="AB28" s="132">
        <v>1895000</v>
      </c>
      <c r="AC28" s="132">
        <v>2886</v>
      </c>
      <c r="AD28" s="132">
        <v>2323</v>
      </c>
      <c r="AE28" s="187">
        <f>ROUND(Y28/('第１表'!J28)*100,1)</f>
        <v>41.2</v>
      </c>
      <c r="AF28" s="206">
        <f>ROUND(AA28/'第１表'!S28/10000,1)</f>
        <v>3</v>
      </c>
      <c r="AG28" s="190">
        <f t="shared" si="20"/>
        <v>100</v>
      </c>
      <c r="AH28" s="190">
        <f t="shared" si="21"/>
        <v>96.3</v>
      </c>
      <c r="AI28" s="132">
        <v>687</v>
      </c>
      <c r="AJ28" s="132">
        <v>687</v>
      </c>
      <c r="AK28" s="132">
        <v>687</v>
      </c>
      <c r="AL28" s="132">
        <v>750000</v>
      </c>
      <c r="AM28" s="132">
        <v>750000</v>
      </c>
      <c r="AN28" s="132">
        <v>576</v>
      </c>
      <c r="AO28" s="187">
        <f>ROUND(AJ28/('第１表'!J28)*100,1)</f>
        <v>9.8</v>
      </c>
      <c r="AP28" s="187">
        <f>ROUND(AM28/('第１表'!S28*1000000)*100,1)</f>
        <v>1.2</v>
      </c>
      <c r="AQ28" s="132">
        <v>0</v>
      </c>
      <c r="AR28" s="132">
        <v>0</v>
      </c>
      <c r="AS28" s="132">
        <v>0</v>
      </c>
      <c r="AT28" s="132">
        <v>0</v>
      </c>
      <c r="AU28" s="132">
        <v>0</v>
      </c>
      <c r="AV28" s="132">
        <v>0</v>
      </c>
      <c r="AW28" s="187">
        <f>ROUND(AR28/('第１表'!J28)*100,1)</f>
        <v>0</v>
      </c>
      <c r="AX28" s="187">
        <f>ROUND(AU28/('第１表'!S28*1000000)*100,1)</f>
        <v>0</v>
      </c>
      <c r="AY28" s="132"/>
      <c r="AZ28" s="132">
        <v>1537</v>
      </c>
      <c r="BA28" s="3"/>
      <c r="BB28" s="199">
        <f t="shared" si="6"/>
        <v>5110</v>
      </c>
      <c r="BC28" s="199">
        <f t="shared" si="7"/>
        <v>2645000</v>
      </c>
      <c r="BD28" s="187">
        <f>ROUND(((AC28+AK28+AS28+AY28+AZ28)/('第１表'!J28))*100,1)</f>
        <v>72.9</v>
      </c>
      <c r="BE28" s="187">
        <f>ROUND((AD28+AN28+AV28+AY28+AZ28)/('第１表'!J28)*100,1)</f>
        <v>63.3</v>
      </c>
      <c r="BF28" s="31"/>
      <c r="BK28" s="132">
        <v>1</v>
      </c>
      <c r="BL28" s="132"/>
      <c r="BM28" s="203">
        <f t="shared" si="8"/>
        <v>1</v>
      </c>
      <c r="BN28" s="132">
        <v>17</v>
      </c>
      <c r="BO28" s="132">
        <v>4</v>
      </c>
      <c r="BP28" s="132">
        <v>2</v>
      </c>
      <c r="BQ28" s="132">
        <v>0</v>
      </c>
      <c r="BR28" s="203">
        <f t="shared" si="9"/>
        <v>2</v>
      </c>
      <c r="BS28" s="132">
        <v>22</v>
      </c>
      <c r="BT28" s="132">
        <v>331</v>
      </c>
      <c r="BU28" s="132">
        <v>43</v>
      </c>
      <c r="BV28" s="132">
        <v>1</v>
      </c>
      <c r="BW28" s="132">
        <v>0</v>
      </c>
      <c r="BX28" s="203">
        <f t="shared" si="16"/>
        <v>1</v>
      </c>
      <c r="BY28" s="132">
        <v>8</v>
      </c>
      <c r="BZ28" s="132">
        <v>172</v>
      </c>
      <c r="CA28" s="132">
        <v>18</v>
      </c>
    </row>
    <row r="29" spans="1:79" ht="23.25" customHeight="1">
      <c r="A29" s="10" t="s">
        <v>30</v>
      </c>
      <c r="B29" s="132">
        <v>0</v>
      </c>
      <c r="C29" s="132">
        <v>0</v>
      </c>
      <c r="D29" s="132">
        <v>0</v>
      </c>
      <c r="E29" s="132">
        <v>0</v>
      </c>
      <c r="F29" s="157">
        <v>0</v>
      </c>
      <c r="G29" s="157">
        <v>0</v>
      </c>
      <c r="H29" s="199">
        <f t="shared" si="17"/>
        <v>0</v>
      </c>
      <c r="I29" s="199">
        <f t="shared" si="18"/>
        <v>0</v>
      </c>
      <c r="J29" s="132">
        <v>3</v>
      </c>
      <c r="K29" s="132">
        <v>668147</v>
      </c>
      <c r="L29" s="187">
        <f>ROUND((I29+K29)/'第１表'!J29,1)</f>
        <v>136.2</v>
      </c>
      <c r="M29" s="132">
        <v>122</v>
      </c>
      <c r="N29" s="132">
        <v>0</v>
      </c>
      <c r="O29" s="132">
        <v>64</v>
      </c>
      <c r="P29" s="203">
        <f t="shared" si="19"/>
        <v>186</v>
      </c>
      <c r="Q29" s="132">
        <v>4851</v>
      </c>
      <c r="R29" s="132">
        <v>1326</v>
      </c>
      <c r="S29" s="187">
        <f>ROUND(Q29/('第１表'!$J29)*100,1)</f>
        <v>98.9</v>
      </c>
      <c r="T29" s="132">
        <v>1977</v>
      </c>
      <c r="U29" s="132">
        <v>1988</v>
      </c>
      <c r="V29" s="187">
        <f>ROUND(T29/('第１表'!$J29)*100,1)</f>
        <v>40.3</v>
      </c>
      <c r="W29" s="132">
        <v>3210</v>
      </c>
      <c r="X29" s="132">
        <v>0</v>
      </c>
      <c r="Y29" s="132">
        <v>1726</v>
      </c>
      <c r="Z29" s="132">
        <v>1030000</v>
      </c>
      <c r="AA29" s="132">
        <v>960000</v>
      </c>
      <c r="AB29" s="132">
        <v>960000</v>
      </c>
      <c r="AC29" s="132">
        <v>1726</v>
      </c>
      <c r="AD29" s="132">
        <v>1532</v>
      </c>
      <c r="AE29" s="187">
        <f>ROUND(Y29/('第１表'!J29)*100,1)</f>
        <v>35.2</v>
      </c>
      <c r="AF29" s="206">
        <f>ROUND(AA29/'第１表'!S29/10000,1)</f>
        <v>0.3</v>
      </c>
      <c r="AG29" s="190">
        <f t="shared" si="20"/>
        <v>100</v>
      </c>
      <c r="AH29" s="190">
        <f t="shared" si="21"/>
        <v>93.2</v>
      </c>
      <c r="AI29" s="132">
        <v>0</v>
      </c>
      <c r="AJ29" s="132">
        <v>0</v>
      </c>
      <c r="AK29" s="132">
        <v>0</v>
      </c>
      <c r="AL29" s="132">
        <v>0</v>
      </c>
      <c r="AM29" s="132">
        <v>0</v>
      </c>
      <c r="AN29" s="132">
        <v>0</v>
      </c>
      <c r="AO29" s="187">
        <f>ROUND(AJ29/('第１表'!J29)*100,1)</f>
        <v>0</v>
      </c>
      <c r="AP29" s="187">
        <f>ROUND(AM29/('第１表'!S29*1000000)*100,1)</f>
        <v>0</v>
      </c>
      <c r="AQ29" s="132">
        <v>0</v>
      </c>
      <c r="AR29" s="132">
        <v>0</v>
      </c>
      <c r="AS29" s="132">
        <v>0</v>
      </c>
      <c r="AT29" s="132">
        <v>0</v>
      </c>
      <c r="AU29" s="132">
        <v>0</v>
      </c>
      <c r="AV29" s="132">
        <v>0</v>
      </c>
      <c r="AW29" s="187">
        <f>ROUND(AR29/('第１表'!J29)*100,1)</f>
        <v>0</v>
      </c>
      <c r="AX29" s="187">
        <f>ROUND(AU29/('第１表'!S29*1000000)*100,1)</f>
        <v>0</v>
      </c>
      <c r="AY29" s="132"/>
      <c r="AZ29" s="132">
        <v>0</v>
      </c>
      <c r="BA29" s="3"/>
      <c r="BB29" s="199">
        <f t="shared" si="6"/>
        <v>1726</v>
      </c>
      <c r="BC29" s="199">
        <f t="shared" si="7"/>
        <v>960000</v>
      </c>
      <c r="BD29" s="187">
        <f>ROUND(((AC29+AK29+AS29+AY29+AZ29)/('第１表'!J29))*100,1)</f>
        <v>35.2</v>
      </c>
      <c r="BE29" s="187">
        <f>ROUND((AD29+AN29+AV29+AY29+AZ29)/('第１表'!J29)*100,1)</f>
        <v>31.2</v>
      </c>
      <c r="BF29" s="31"/>
      <c r="BK29" s="157">
        <v>0</v>
      </c>
      <c r="BL29" s="132"/>
      <c r="BM29" s="203">
        <f t="shared" si="8"/>
        <v>0</v>
      </c>
      <c r="BN29" s="157">
        <v>0</v>
      </c>
      <c r="BO29" s="157">
        <v>0</v>
      </c>
      <c r="BP29" s="132">
        <v>2</v>
      </c>
      <c r="BQ29" s="132">
        <v>0</v>
      </c>
      <c r="BR29" s="203">
        <f t="shared" si="9"/>
        <v>2</v>
      </c>
      <c r="BS29" s="132">
        <v>15</v>
      </c>
      <c r="BT29" s="132">
        <v>136</v>
      </c>
      <c r="BU29" s="132">
        <v>31</v>
      </c>
      <c r="BV29" s="132">
        <v>2</v>
      </c>
      <c r="BW29" s="132">
        <v>0</v>
      </c>
      <c r="BX29" s="203">
        <f t="shared" si="16"/>
        <v>2</v>
      </c>
      <c r="BY29" s="132">
        <v>7</v>
      </c>
      <c r="BZ29" s="132">
        <v>95</v>
      </c>
      <c r="CA29" s="132">
        <v>26</v>
      </c>
    </row>
    <row r="30" spans="1:79" ht="23.25" customHeight="1">
      <c r="A30" s="10" t="s">
        <v>31</v>
      </c>
      <c r="B30" s="132">
        <v>42</v>
      </c>
      <c r="C30" s="132">
        <v>199043</v>
      </c>
      <c r="D30" s="132">
        <v>0</v>
      </c>
      <c r="E30" s="132">
        <v>0</v>
      </c>
      <c r="F30" s="157">
        <v>0</v>
      </c>
      <c r="G30" s="157">
        <v>0</v>
      </c>
      <c r="H30" s="199">
        <f t="shared" si="17"/>
        <v>42</v>
      </c>
      <c r="I30" s="199">
        <f t="shared" si="18"/>
        <v>199043</v>
      </c>
      <c r="J30" s="132">
        <v>1</v>
      </c>
      <c r="K30" s="132">
        <v>5100</v>
      </c>
      <c r="L30" s="187">
        <f>ROUND((I30+K30)/'第１表'!J30,1)</f>
        <v>18.7</v>
      </c>
      <c r="M30" s="132">
        <v>692</v>
      </c>
      <c r="N30" s="132">
        <v>0</v>
      </c>
      <c r="O30" s="132">
        <v>86</v>
      </c>
      <c r="P30" s="203">
        <f t="shared" si="19"/>
        <v>778</v>
      </c>
      <c r="Q30" s="132">
        <v>10837</v>
      </c>
      <c r="R30" s="132">
        <v>3526</v>
      </c>
      <c r="S30" s="187">
        <f>ROUND(Q30/('第１表'!$J30)*100,1)</f>
        <v>99.2</v>
      </c>
      <c r="T30" s="132">
        <v>3930</v>
      </c>
      <c r="U30" s="132">
        <v>4134</v>
      </c>
      <c r="V30" s="187">
        <f>ROUND(T30/('第１表'!$J30)*100,1)</f>
        <v>36</v>
      </c>
      <c r="W30" s="132">
        <v>0</v>
      </c>
      <c r="X30" s="132">
        <v>12</v>
      </c>
      <c r="Y30" s="132">
        <v>5804</v>
      </c>
      <c r="Z30" s="132">
        <v>3821000</v>
      </c>
      <c r="AA30" s="132">
        <v>2478000</v>
      </c>
      <c r="AB30" s="132">
        <v>2478000</v>
      </c>
      <c r="AC30" s="132">
        <v>5804</v>
      </c>
      <c r="AD30" s="132">
        <v>4451</v>
      </c>
      <c r="AE30" s="187">
        <f>ROUND(Y30/('第１表'!J30)*100,1)</f>
        <v>53.1</v>
      </c>
      <c r="AF30" s="206">
        <f>ROUND(AA30/'第１表'!S30/10000,1)</f>
        <v>1.2</v>
      </c>
      <c r="AG30" s="190">
        <f t="shared" si="20"/>
        <v>100</v>
      </c>
      <c r="AH30" s="190">
        <f t="shared" si="21"/>
        <v>64.9</v>
      </c>
      <c r="AI30" s="132">
        <v>0</v>
      </c>
      <c r="AJ30" s="132">
        <v>0</v>
      </c>
      <c r="AK30" s="132">
        <v>0</v>
      </c>
      <c r="AL30" s="132">
        <v>0</v>
      </c>
      <c r="AM30" s="132">
        <v>0</v>
      </c>
      <c r="AN30" s="132">
        <v>0</v>
      </c>
      <c r="AO30" s="187">
        <f>ROUND(AJ30/('第１表'!J30)*100,1)</f>
        <v>0</v>
      </c>
      <c r="AP30" s="187">
        <f>ROUND(AM30/('第１表'!S30*1000000)*100,1)</f>
        <v>0</v>
      </c>
      <c r="AQ30" s="132">
        <v>1989</v>
      </c>
      <c r="AR30" s="132">
        <v>1989</v>
      </c>
      <c r="AS30" s="132">
        <v>1989</v>
      </c>
      <c r="AT30" s="132">
        <v>990000</v>
      </c>
      <c r="AU30" s="132">
        <v>990000</v>
      </c>
      <c r="AV30" s="132">
        <v>1280</v>
      </c>
      <c r="AW30" s="187">
        <f>ROUND(AR30/('第１表'!J30)*100,1)</f>
        <v>18.2</v>
      </c>
      <c r="AX30" s="187">
        <f>ROUND(AU30/('第１表'!S30*1000000)*100,1)</f>
        <v>0.5</v>
      </c>
      <c r="AY30" s="132"/>
      <c r="AZ30" s="132">
        <v>1161</v>
      </c>
      <c r="BA30" s="3"/>
      <c r="BB30" s="199">
        <f t="shared" si="6"/>
        <v>8954</v>
      </c>
      <c r="BC30" s="199">
        <f t="shared" si="7"/>
        <v>3468000</v>
      </c>
      <c r="BD30" s="187">
        <f>ROUND(((AC30+AK30+AS30+AY30+AZ30)/('第１表'!J30))*100,1)</f>
        <v>81.9</v>
      </c>
      <c r="BE30" s="187">
        <f>ROUND((AD30+AN30+AV30+AY30+AZ30)/('第１表'!J30)*100,1)</f>
        <v>63.1</v>
      </c>
      <c r="BF30" s="31"/>
      <c r="BK30" s="132">
        <v>0</v>
      </c>
      <c r="BL30" s="132"/>
      <c r="BM30" s="203">
        <f t="shared" si="8"/>
        <v>0</v>
      </c>
      <c r="BN30" s="132">
        <v>0</v>
      </c>
      <c r="BO30" s="132">
        <v>0</v>
      </c>
      <c r="BP30" s="132">
        <v>1</v>
      </c>
      <c r="BQ30" s="132">
        <v>0</v>
      </c>
      <c r="BR30" s="203">
        <f t="shared" si="9"/>
        <v>1</v>
      </c>
      <c r="BS30" s="132">
        <v>6</v>
      </c>
      <c r="BT30" s="132">
        <v>62</v>
      </c>
      <c r="BU30" s="132">
        <v>13</v>
      </c>
      <c r="BV30" s="132">
        <v>1</v>
      </c>
      <c r="BW30" s="132">
        <v>0</v>
      </c>
      <c r="BX30" s="203">
        <f t="shared" si="16"/>
        <v>1</v>
      </c>
      <c r="BY30" s="132">
        <v>3</v>
      </c>
      <c r="BZ30" s="132">
        <v>30</v>
      </c>
      <c r="CA30" s="132">
        <v>12</v>
      </c>
    </row>
    <row r="31" spans="1:79" ht="23.25" customHeight="1">
      <c r="A31" s="10" t="s">
        <v>32</v>
      </c>
      <c r="B31" s="132">
        <v>29</v>
      </c>
      <c r="C31" s="132">
        <v>133668</v>
      </c>
      <c r="D31" s="132">
        <v>8</v>
      </c>
      <c r="E31" s="132">
        <v>8610</v>
      </c>
      <c r="F31" s="157">
        <v>0</v>
      </c>
      <c r="G31" s="157">
        <v>0</v>
      </c>
      <c r="H31" s="199">
        <f t="shared" si="17"/>
        <v>37</v>
      </c>
      <c r="I31" s="199">
        <f t="shared" si="18"/>
        <v>142278</v>
      </c>
      <c r="J31" s="132">
        <v>6</v>
      </c>
      <c r="K31" s="132">
        <v>6330</v>
      </c>
      <c r="L31" s="187">
        <f>ROUND((I31+K31)/'第１表'!J31,1)</f>
        <v>10.3</v>
      </c>
      <c r="M31" s="132">
        <v>539</v>
      </c>
      <c r="N31" s="132">
        <v>0</v>
      </c>
      <c r="O31" s="132">
        <v>4</v>
      </c>
      <c r="P31" s="203">
        <f t="shared" si="19"/>
        <v>543</v>
      </c>
      <c r="Q31" s="132">
        <v>14404</v>
      </c>
      <c r="R31" s="132">
        <v>4441</v>
      </c>
      <c r="S31" s="187">
        <f>ROUND(Q31/('第１表'!$J31)*100,1)</f>
        <v>99.4</v>
      </c>
      <c r="T31" s="132">
        <v>5082</v>
      </c>
      <c r="U31" s="132">
        <v>5720</v>
      </c>
      <c r="V31" s="187">
        <f>ROUND(T31/('第１表'!$J31)*100,1)</f>
        <v>35.1</v>
      </c>
      <c r="W31" s="132">
        <v>0</v>
      </c>
      <c r="X31" s="132">
        <v>42</v>
      </c>
      <c r="Y31" s="132">
        <v>6925</v>
      </c>
      <c r="Z31" s="132">
        <v>4730000</v>
      </c>
      <c r="AA31" s="132">
        <v>3250000</v>
      </c>
      <c r="AB31" s="132">
        <v>3250000</v>
      </c>
      <c r="AC31" s="132">
        <v>6925</v>
      </c>
      <c r="AD31" s="132">
        <v>4472</v>
      </c>
      <c r="AE31" s="187">
        <f>ROUND(Y31/('第１表'!J31)*100,1)</f>
        <v>47.8</v>
      </c>
      <c r="AF31" s="206">
        <f>ROUND(AA31/'第１表'!S31/10000,1)</f>
        <v>1.2</v>
      </c>
      <c r="AG31" s="190">
        <f t="shared" si="20"/>
        <v>100</v>
      </c>
      <c r="AH31" s="190">
        <f t="shared" si="21"/>
        <v>68.7</v>
      </c>
      <c r="AI31" s="132">
        <v>0</v>
      </c>
      <c r="AJ31" s="132">
        <v>0</v>
      </c>
      <c r="AK31" s="132">
        <v>0</v>
      </c>
      <c r="AL31" s="132">
        <v>0</v>
      </c>
      <c r="AM31" s="132">
        <v>0</v>
      </c>
      <c r="AN31" s="132">
        <v>0</v>
      </c>
      <c r="AO31" s="187">
        <f>ROUND(AJ31/('第１表'!J31)*100,1)</f>
        <v>0</v>
      </c>
      <c r="AP31" s="187">
        <f>ROUND(AM31/('第１表'!S31*1000000)*100,1)</f>
        <v>0</v>
      </c>
      <c r="AQ31" s="132">
        <v>2073</v>
      </c>
      <c r="AR31" s="132">
        <v>2073</v>
      </c>
      <c r="AS31" s="132">
        <v>2073</v>
      </c>
      <c r="AT31" s="132">
        <v>1100000</v>
      </c>
      <c r="AU31" s="132">
        <v>1100000</v>
      </c>
      <c r="AV31" s="132">
        <v>1779</v>
      </c>
      <c r="AW31" s="187">
        <f>ROUND(AR31/('第１表'!J31)*100,1)</f>
        <v>14.3</v>
      </c>
      <c r="AX31" s="187">
        <f>ROUND(AU31/('第１表'!S31*1000000)*100,1)</f>
        <v>0.4</v>
      </c>
      <c r="AY31" s="132"/>
      <c r="AZ31" s="132">
        <v>2870</v>
      </c>
      <c r="BA31" s="3"/>
      <c r="BB31" s="199">
        <f t="shared" si="6"/>
        <v>11868</v>
      </c>
      <c r="BC31" s="199">
        <f t="shared" si="7"/>
        <v>4350000</v>
      </c>
      <c r="BD31" s="187">
        <f>ROUND(((AC31+AK31+AS31+AY31+AZ31)/('第１表'!J31))*100,1)</f>
        <v>81.9</v>
      </c>
      <c r="BE31" s="187">
        <f>ROUND((AD31+AN31+AV31+AY31+AZ31)/('第１表'!J31)*100,1)</f>
        <v>63</v>
      </c>
      <c r="BF31" s="31"/>
      <c r="BK31" s="132">
        <v>0</v>
      </c>
      <c r="BL31" s="132"/>
      <c r="BM31" s="203">
        <f t="shared" si="8"/>
        <v>0</v>
      </c>
      <c r="BN31" s="132">
        <v>0</v>
      </c>
      <c r="BO31" s="132">
        <v>0</v>
      </c>
      <c r="BP31" s="132">
        <v>3</v>
      </c>
      <c r="BQ31" s="132">
        <v>0</v>
      </c>
      <c r="BR31" s="203">
        <f t="shared" si="9"/>
        <v>3</v>
      </c>
      <c r="BS31" s="132">
        <v>31</v>
      </c>
      <c r="BT31" s="132">
        <v>559</v>
      </c>
      <c r="BU31" s="132">
        <v>61</v>
      </c>
      <c r="BV31" s="132">
        <v>1</v>
      </c>
      <c r="BW31" s="132">
        <v>0</v>
      </c>
      <c r="BX31" s="203">
        <f t="shared" si="16"/>
        <v>1</v>
      </c>
      <c r="BY31" s="132">
        <v>11</v>
      </c>
      <c r="BZ31" s="132">
        <v>298</v>
      </c>
      <c r="CA31" s="132">
        <v>31</v>
      </c>
    </row>
    <row r="32" spans="1:79" ht="23.25" customHeight="1">
      <c r="A32" s="10" t="s">
        <v>33</v>
      </c>
      <c r="B32" s="132">
        <v>0</v>
      </c>
      <c r="C32" s="132">
        <v>0</v>
      </c>
      <c r="D32" s="132">
        <v>0</v>
      </c>
      <c r="E32" s="132">
        <v>0</v>
      </c>
      <c r="F32" s="157">
        <v>0</v>
      </c>
      <c r="G32" s="157">
        <v>0</v>
      </c>
      <c r="H32" s="199">
        <f t="shared" si="17"/>
        <v>0</v>
      </c>
      <c r="I32" s="199">
        <f t="shared" si="18"/>
        <v>0</v>
      </c>
      <c r="J32" s="132">
        <v>0</v>
      </c>
      <c r="K32" s="132">
        <v>0</v>
      </c>
      <c r="L32" s="187">
        <f>ROUND((I32+K32)/'第１表'!J32,1)</f>
        <v>0</v>
      </c>
      <c r="M32" s="132">
        <v>248</v>
      </c>
      <c r="N32" s="132">
        <v>0</v>
      </c>
      <c r="O32" s="132">
        <v>48</v>
      </c>
      <c r="P32" s="203">
        <f t="shared" si="19"/>
        <v>296</v>
      </c>
      <c r="Q32" s="132">
        <v>8198</v>
      </c>
      <c r="R32" s="132">
        <v>2613</v>
      </c>
      <c r="S32" s="187">
        <f>ROUND(Q32/('第１表'!$J32)*100,1)</f>
        <v>98.7</v>
      </c>
      <c r="T32" s="132">
        <v>4398</v>
      </c>
      <c r="U32" s="132">
        <v>3920</v>
      </c>
      <c r="V32" s="187">
        <f>ROUND(T32/('第１表'!$J32)*100,1)</f>
        <v>52.9</v>
      </c>
      <c r="W32" s="132">
        <v>0</v>
      </c>
      <c r="X32" s="132">
        <v>8</v>
      </c>
      <c r="Y32" s="132">
        <v>2491</v>
      </c>
      <c r="Z32" s="132">
        <v>1600000</v>
      </c>
      <c r="AA32" s="132">
        <v>999600</v>
      </c>
      <c r="AB32" s="132">
        <v>999600</v>
      </c>
      <c r="AC32" s="132">
        <v>2491</v>
      </c>
      <c r="AD32" s="132">
        <v>1856</v>
      </c>
      <c r="AE32" s="187">
        <f>ROUND(Y32/('第１表'!J32)*100,1)</f>
        <v>30</v>
      </c>
      <c r="AF32" s="206">
        <f>ROUND(AA32/'第１表'!S32/10000,1)</f>
        <v>0.1</v>
      </c>
      <c r="AG32" s="190">
        <f t="shared" si="20"/>
        <v>100</v>
      </c>
      <c r="AH32" s="190">
        <f>ROUND(AA32/Z32*100,1)</f>
        <v>62.5</v>
      </c>
      <c r="AI32" s="132">
        <v>222</v>
      </c>
      <c r="AJ32" s="132">
        <v>0</v>
      </c>
      <c r="AK32" s="132">
        <v>0</v>
      </c>
      <c r="AL32" s="132">
        <v>2906000</v>
      </c>
      <c r="AM32" s="132">
        <v>0</v>
      </c>
      <c r="AN32" s="132">
        <v>0</v>
      </c>
      <c r="AO32" s="187">
        <f>ROUND(AJ32/('第１表'!J32)*100,1)</f>
        <v>0</v>
      </c>
      <c r="AP32" s="187">
        <f>ROUND(AM32/('第１表'!S32*1000000)*100,1)</f>
        <v>0</v>
      </c>
      <c r="AQ32" s="132">
        <v>0</v>
      </c>
      <c r="AR32" s="132">
        <v>0</v>
      </c>
      <c r="AS32" s="132">
        <v>0</v>
      </c>
      <c r="AT32" s="132">
        <v>0</v>
      </c>
      <c r="AU32" s="132">
        <v>0</v>
      </c>
      <c r="AV32" s="132">
        <v>0</v>
      </c>
      <c r="AW32" s="187">
        <f>ROUND(AR32/('第１表'!J32)*100,1)</f>
        <v>0</v>
      </c>
      <c r="AX32" s="187">
        <f>ROUND(AU32/('第１表'!S32*1000000)*100,1)</f>
        <v>0</v>
      </c>
      <c r="AY32" s="132"/>
      <c r="AZ32" s="132">
        <v>1881</v>
      </c>
      <c r="BA32" s="3"/>
      <c r="BB32" s="199">
        <f t="shared" si="6"/>
        <v>4372</v>
      </c>
      <c r="BC32" s="199">
        <f t="shared" si="7"/>
        <v>999600</v>
      </c>
      <c r="BD32" s="187">
        <f>ROUND(((AC32+AK32+AS32+AY32+AZ32)/('第１表'!J32))*100,1)</f>
        <v>52.6</v>
      </c>
      <c r="BE32" s="187">
        <f>ROUND((AD32+AN32+AV32+AY32+AZ32)/('第１表'!J32)*100,1)</f>
        <v>45</v>
      </c>
      <c r="BF32" s="31"/>
      <c r="BK32" s="132">
        <v>0</v>
      </c>
      <c r="BL32" s="132"/>
      <c r="BM32" s="203">
        <f t="shared" si="8"/>
        <v>0</v>
      </c>
      <c r="BN32" s="132">
        <v>0</v>
      </c>
      <c r="BO32" s="132">
        <v>0</v>
      </c>
      <c r="BP32" s="132">
        <v>5</v>
      </c>
      <c r="BQ32" s="132">
        <v>0</v>
      </c>
      <c r="BR32" s="203">
        <f t="shared" si="9"/>
        <v>5</v>
      </c>
      <c r="BS32" s="132">
        <v>27</v>
      </c>
      <c r="BT32" s="132">
        <v>298</v>
      </c>
      <c r="BU32" s="132">
        <v>51</v>
      </c>
      <c r="BV32" s="132">
        <v>3</v>
      </c>
      <c r="BW32" s="132">
        <v>0</v>
      </c>
      <c r="BX32" s="203">
        <f t="shared" si="16"/>
        <v>3</v>
      </c>
      <c r="BY32" s="132">
        <v>15</v>
      </c>
      <c r="BZ32" s="132">
        <v>147</v>
      </c>
      <c r="CA32" s="132">
        <v>41</v>
      </c>
    </row>
    <row r="33" spans="1:79" ht="23.25" customHeight="1">
      <c r="A33" s="10" t="s">
        <v>36</v>
      </c>
      <c r="B33" s="132">
        <v>0</v>
      </c>
      <c r="C33" s="132">
        <v>0</v>
      </c>
      <c r="D33" s="132">
        <v>0</v>
      </c>
      <c r="E33" s="132">
        <v>0</v>
      </c>
      <c r="F33" s="157">
        <v>0</v>
      </c>
      <c r="G33" s="157">
        <v>0</v>
      </c>
      <c r="H33" s="199">
        <f t="shared" si="17"/>
        <v>0</v>
      </c>
      <c r="I33" s="199">
        <f t="shared" si="18"/>
        <v>0</v>
      </c>
      <c r="J33" s="132">
        <v>1</v>
      </c>
      <c r="K33" s="132">
        <v>41000</v>
      </c>
      <c r="L33" s="187">
        <f>ROUND((I33+K33)/'第１表'!J33,1)</f>
        <v>13.4</v>
      </c>
      <c r="M33" s="132">
        <v>85</v>
      </c>
      <c r="N33" s="132">
        <v>0</v>
      </c>
      <c r="O33" s="132">
        <v>25</v>
      </c>
      <c r="P33" s="203">
        <f t="shared" si="19"/>
        <v>110</v>
      </c>
      <c r="Q33" s="132">
        <v>3025</v>
      </c>
      <c r="R33" s="132">
        <v>882</v>
      </c>
      <c r="S33" s="187">
        <f>ROUND(Q33/('第１表'!$J33)*100,1)</f>
        <v>98.8</v>
      </c>
      <c r="T33" s="132">
        <v>1445</v>
      </c>
      <c r="U33" s="132">
        <v>1099</v>
      </c>
      <c r="V33" s="187">
        <f>ROUND(T33/('第１表'!$J33)*100,1)</f>
        <v>47.2</v>
      </c>
      <c r="W33" s="132">
        <v>2557</v>
      </c>
      <c r="X33" s="132">
        <v>0</v>
      </c>
      <c r="Y33" s="132">
        <v>430</v>
      </c>
      <c r="Z33" s="132">
        <v>320000</v>
      </c>
      <c r="AA33" s="132">
        <v>320000</v>
      </c>
      <c r="AB33" s="132">
        <v>320000</v>
      </c>
      <c r="AC33" s="132">
        <v>430</v>
      </c>
      <c r="AD33" s="132">
        <v>346</v>
      </c>
      <c r="AE33" s="187">
        <f>ROUND(Y33/('第１表'!J33)*100,1)</f>
        <v>14</v>
      </c>
      <c r="AF33" s="206">
        <f>ROUND(AA33/'第１表'!S33/10000,1)</f>
        <v>0.2</v>
      </c>
      <c r="AG33" s="190">
        <f>ROUND(AB33/AA33*100,1)</f>
        <v>100</v>
      </c>
      <c r="AH33" s="190">
        <f>ROUND(AA33/Z33*100,1)</f>
        <v>100</v>
      </c>
      <c r="AI33" s="132">
        <v>0</v>
      </c>
      <c r="AJ33" s="132">
        <v>0</v>
      </c>
      <c r="AK33" s="132">
        <v>0</v>
      </c>
      <c r="AL33" s="132">
        <v>0</v>
      </c>
      <c r="AM33" s="132">
        <v>0</v>
      </c>
      <c r="AN33" s="132">
        <v>0</v>
      </c>
      <c r="AO33" s="187">
        <f>ROUND(AJ33/('第１表'!J33)*100,1)</f>
        <v>0</v>
      </c>
      <c r="AP33" s="187">
        <f>ROUND(AM33/('第１表'!S33*1000000)*100,1)</f>
        <v>0</v>
      </c>
      <c r="AQ33" s="132">
        <v>684</v>
      </c>
      <c r="AR33" s="132">
        <v>684</v>
      </c>
      <c r="AS33" s="132">
        <v>684</v>
      </c>
      <c r="AT33" s="132">
        <v>380000</v>
      </c>
      <c r="AU33" s="132">
        <v>380000</v>
      </c>
      <c r="AV33" s="132">
        <v>542</v>
      </c>
      <c r="AW33" s="187">
        <f>ROUND(AR33/('第１表'!J33)*100,1)</f>
        <v>22.3</v>
      </c>
      <c r="AX33" s="187">
        <f>ROUND(AU33/('第１表'!S33*1000000)*100,1)</f>
        <v>0.2</v>
      </c>
      <c r="AY33" s="132"/>
      <c r="AZ33" s="132">
        <v>575</v>
      </c>
      <c r="BA33" s="3"/>
      <c r="BB33" s="199">
        <f t="shared" si="6"/>
        <v>1689</v>
      </c>
      <c r="BC33" s="199">
        <f t="shared" si="7"/>
        <v>700000</v>
      </c>
      <c r="BD33" s="187">
        <f>ROUND(((AC33+AK33+AS33+AY33+AZ33)/('第１表'!J33))*100,1)</f>
        <v>55.2</v>
      </c>
      <c r="BE33" s="187">
        <f>ROUND((AD33+AN33+AV33+AY33+AZ33)/('第１表'!J33)*100,1)</f>
        <v>47.8</v>
      </c>
      <c r="BF33" s="31"/>
      <c r="BK33" s="157">
        <v>0</v>
      </c>
      <c r="BL33" s="132"/>
      <c r="BM33" s="203">
        <f t="shared" si="8"/>
        <v>0</v>
      </c>
      <c r="BN33" s="157">
        <v>0</v>
      </c>
      <c r="BO33" s="157">
        <v>0</v>
      </c>
      <c r="BP33" s="132">
        <v>1</v>
      </c>
      <c r="BQ33" s="132">
        <v>0</v>
      </c>
      <c r="BR33" s="203">
        <f t="shared" si="9"/>
        <v>1</v>
      </c>
      <c r="BS33" s="132">
        <v>8</v>
      </c>
      <c r="BT33" s="132">
        <v>126</v>
      </c>
      <c r="BU33" s="132">
        <v>23</v>
      </c>
      <c r="BV33" s="132">
        <v>1</v>
      </c>
      <c r="BW33" s="132">
        <v>0</v>
      </c>
      <c r="BX33" s="203">
        <f t="shared" si="16"/>
        <v>1</v>
      </c>
      <c r="BY33" s="132">
        <v>5</v>
      </c>
      <c r="BZ33" s="132">
        <v>74</v>
      </c>
      <c r="CA33" s="132">
        <v>12</v>
      </c>
    </row>
    <row r="34" spans="1:79" ht="23.25" customHeight="1">
      <c r="A34" s="10" t="s">
        <v>37</v>
      </c>
      <c r="B34" s="132">
        <v>0</v>
      </c>
      <c r="C34" s="132">
        <v>0</v>
      </c>
      <c r="D34" s="132">
        <v>0</v>
      </c>
      <c r="E34" s="132">
        <v>0</v>
      </c>
      <c r="F34" s="157">
        <v>0</v>
      </c>
      <c r="G34" s="157">
        <v>0</v>
      </c>
      <c r="H34" s="199">
        <f t="shared" si="17"/>
        <v>0</v>
      </c>
      <c r="I34" s="199">
        <f t="shared" si="18"/>
        <v>0</v>
      </c>
      <c r="J34" s="132">
        <v>0</v>
      </c>
      <c r="K34" s="132">
        <v>0</v>
      </c>
      <c r="L34" s="187">
        <f>ROUND((I34+K34)/'第１表'!J34,1)</f>
        <v>0</v>
      </c>
      <c r="M34" s="132">
        <v>36</v>
      </c>
      <c r="N34" s="132">
        <v>0</v>
      </c>
      <c r="O34" s="132">
        <v>0</v>
      </c>
      <c r="P34" s="203">
        <f t="shared" si="19"/>
        <v>36</v>
      </c>
      <c r="Q34" s="132">
        <v>2414</v>
      </c>
      <c r="R34" s="132">
        <v>815</v>
      </c>
      <c r="S34" s="187">
        <f>ROUND(Q34/('第１表'!$J34)*100,1)</f>
        <v>98.9</v>
      </c>
      <c r="T34" s="132">
        <v>1351</v>
      </c>
      <c r="U34" s="132">
        <v>2037</v>
      </c>
      <c r="V34" s="187">
        <f>ROUND(T34/('第１表'!$J34)*100,1)</f>
        <v>55.3</v>
      </c>
      <c r="W34" s="132">
        <v>2357</v>
      </c>
      <c r="X34" s="132">
        <v>10</v>
      </c>
      <c r="Y34" s="132">
        <v>0</v>
      </c>
      <c r="Z34" s="132">
        <v>0</v>
      </c>
      <c r="AA34" s="132">
        <v>0</v>
      </c>
      <c r="AB34" s="132">
        <v>0</v>
      </c>
      <c r="AC34" s="132">
        <v>0</v>
      </c>
      <c r="AD34" s="132">
        <v>0</v>
      </c>
      <c r="AE34" s="187">
        <f>ROUND(Y34/('第１表'!J34)*100,1)</f>
        <v>0</v>
      </c>
      <c r="AF34" s="206">
        <f>ROUND(AA34/'第１表'!S34/10000,1)</f>
        <v>0</v>
      </c>
      <c r="AG34" s="190" t="e">
        <f t="shared" si="20"/>
        <v>#DIV/0!</v>
      </c>
      <c r="AH34" s="190" t="e">
        <f t="shared" si="21"/>
        <v>#DIV/0!</v>
      </c>
      <c r="AI34" s="132">
        <v>0</v>
      </c>
      <c r="AJ34" s="132">
        <v>0</v>
      </c>
      <c r="AK34" s="132">
        <v>0</v>
      </c>
      <c r="AL34" s="132">
        <v>0</v>
      </c>
      <c r="AM34" s="132">
        <v>0</v>
      </c>
      <c r="AN34" s="132">
        <v>0</v>
      </c>
      <c r="AO34" s="187">
        <f>ROUND(AJ34/('第１表'!J34)*100,1)</f>
        <v>0</v>
      </c>
      <c r="AP34" s="187">
        <f>ROUND(AM34/('第１表'!S34*1000000)*100,1)</f>
        <v>0</v>
      </c>
      <c r="AQ34" s="132">
        <v>255</v>
      </c>
      <c r="AR34" s="132">
        <v>255</v>
      </c>
      <c r="AS34" s="132">
        <v>255</v>
      </c>
      <c r="AT34" s="132">
        <v>40000</v>
      </c>
      <c r="AU34" s="132">
        <v>40000</v>
      </c>
      <c r="AV34" s="132">
        <v>255</v>
      </c>
      <c r="AW34" s="187">
        <f>ROUND(AR34/('第１表'!J34)*100,1)</f>
        <v>10.4</v>
      </c>
      <c r="AX34" s="187">
        <f>ROUND(AU34/('第１表'!S34*1000000)*100,1)</f>
        <v>0.1</v>
      </c>
      <c r="AY34" s="132"/>
      <c r="AZ34" s="132">
        <v>835</v>
      </c>
      <c r="BA34" s="3"/>
      <c r="BB34" s="199">
        <f t="shared" si="6"/>
        <v>1090</v>
      </c>
      <c r="BC34" s="199">
        <f t="shared" si="7"/>
        <v>40000</v>
      </c>
      <c r="BD34" s="187">
        <f>ROUND(((AC34+AK34+AS34+AY34+AZ34)/('第１表'!J34))*100,1)</f>
        <v>44.7</v>
      </c>
      <c r="BE34" s="187">
        <f>ROUND((AD34+AN34+AV34+AY34+AZ34)/('第１表'!J34)*100,1)</f>
        <v>44.7</v>
      </c>
      <c r="BF34" s="31"/>
      <c r="BK34" s="157">
        <v>0</v>
      </c>
      <c r="BL34" s="132"/>
      <c r="BM34" s="203">
        <f t="shared" si="8"/>
        <v>0</v>
      </c>
      <c r="BN34" s="157">
        <v>0</v>
      </c>
      <c r="BO34" s="157">
        <v>0</v>
      </c>
      <c r="BP34" s="132">
        <v>1</v>
      </c>
      <c r="BQ34" s="132">
        <v>0</v>
      </c>
      <c r="BR34" s="203">
        <f t="shared" si="9"/>
        <v>1</v>
      </c>
      <c r="BS34" s="132">
        <v>8</v>
      </c>
      <c r="BT34" s="132">
        <v>78</v>
      </c>
      <c r="BU34" s="132">
        <v>20</v>
      </c>
      <c r="BV34" s="132">
        <v>1</v>
      </c>
      <c r="BW34" s="132">
        <v>0</v>
      </c>
      <c r="BX34" s="203">
        <f t="shared" si="16"/>
        <v>1</v>
      </c>
      <c r="BY34" s="132">
        <v>5</v>
      </c>
      <c r="BZ34" s="132">
        <v>46</v>
      </c>
      <c r="CA34" s="132">
        <v>15</v>
      </c>
    </row>
    <row r="35" spans="1:79" ht="23.25" customHeight="1">
      <c r="A35" s="10" t="s">
        <v>34</v>
      </c>
      <c r="B35" s="132">
        <v>0</v>
      </c>
      <c r="C35" s="132">
        <v>0</v>
      </c>
      <c r="D35" s="132">
        <v>0</v>
      </c>
      <c r="E35" s="132">
        <v>0</v>
      </c>
      <c r="F35" s="157">
        <v>0</v>
      </c>
      <c r="G35" s="157">
        <v>0</v>
      </c>
      <c r="H35" s="199">
        <f t="shared" si="17"/>
        <v>0</v>
      </c>
      <c r="I35" s="199">
        <f t="shared" si="18"/>
        <v>0</v>
      </c>
      <c r="J35" s="132">
        <v>9</v>
      </c>
      <c r="K35" s="132">
        <v>828282</v>
      </c>
      <c r="L35" s="187">
        <f>ROUND((I35+K35)/'第１表'!J35,1)</f>
        <v>99.6</v>
      </c>
      <c r="M35" s="132">
        <v>111</v>
      </c>
      <c r="N35" s="132">
        <v>0</v>
      </c>
      <c r="O35" s="132">
        <v>0</v>
      </c>
      <c r="P35" s="203">
        <f t="shared" si="19"/>
        <v>111</v>
      </c>
      <c r="Q35" s="132">
        <v>8228</v>
      </c>
      <c r="R35" s="132">
        <v>2101</v>
      </c>
      <c r="S35" s="187">
        <f>ROUND(Q35/('第１表'!$J35)*100,1)</f>
        <v>99</v>
      </c>
      <c r="T35" s="132">
        <v>4357</v>
      </c>
      <c r="U35" s="132">
        <v>4148</v>
      </c>
      <c r="V35" s="187">
        <f>ROUND(T35/('第１表'!$J35)*100,1)</f>
        <v>52.4</v>
      </c>
      <c r="W35" s="132">
        <v>0</v>
      </c>
      <c r="X35" s="132">
        <v>0</v>
      </c>
      <c r="Y35" s="132">
        <v>2449</v>
      </c>
      <c r="Z35" s="132">
        <v>1200000</v>
      </c>
      <c r="AA35" s="132">
        <v>982000</v>
      </c>
      <c r="AB35" s="132">
        <v>982000</v>
      </c>
      <c r="AC35" s="132">
        <v>2449</v>
      </c>
      <c r="AD35" s="132">
        <v>1380</v>
      </c>
      <c r="AE35" s="187">
        <f>ROUND(Y35/('第１表'!J35)*100,1)</f>
        <v>29.5</v>
      </c>
      <c r="AF35" s="206">
        <f>ROUND(AA35/'第１表'!S35/10000,1)</f>
        <v>0.4</v>
      </c>
      <c r="AG35" s="190">
        <f aca="true" t="shared" si="22" ref="AG35:AG41">ROUND(AB35/AA35*100,1)</f>
        <v>100</v>
      </c>
      <c r="AH35" s="190">
        <f aca="true" t="shared" si="23" ref="AH35:AH41">ROUND(AA35/Z35*100,1)</f>
        <v>81.8</v>
      </c>
      <c r="AI35" s="132">
        <v>0</v>
      </c>
      <c r="AJ35" s="132">
        <v>0</v>
      </c>
      <c r="AK35" s="132">
        <v>0</v>
      </c>
      <c r="AL35" s="132">
        <v>0</v>
      </c>
      <c r="AM35" s="132">
        <v>0</v>
      </c>
      <c r="AN35" s="132">
        <v>0</v>
      </c>
      <c r="AO35" s="187">
        <f>ROUND(AJ35/('第１表'!J35)*100,1)</f>
        <v>0</v>
      </c>
      <c r="AP35" s="187">
        <f>ROUND(AM35/('第１表'!S35*1000000)*100,1)</f>
        <v>0</v>
      </c>
      <c r="AQ35" s="132">
        <v>0</v>
      </c>
      <c r="AR35" s="132">
        <v>0</v>
      </c>
      <c r="AS35" s="132">
        <v>0</v>
      </c>
      <c r="AT35" s="132">
        <v>0</v>
      </c>
      <c r="AU35" s="132">
        <v>0</v>
      </c>
      <c r="AV35" s="132">
        <v>0</v>
      </c>
      <c r="AW35" s="187">
        <f>ROUND(AR35/('第１表'!J35)*100,1)</f>
        <v>0</v>
      </c>
      <c r="AX35" s="187">
        <f>ROUND(AU35/('第１表'!S35*1000000)*100,1)</f>
        <v>0</v>
      </c>
      <c r="AY35" s="132"/>
      <c r="AZ35" s="132">
        <v>1973</v>
      </c>
      <c r="BA35" s="3"/>
      <c r="BB35" s="199">
        <f t="shared" si="6"/>
        <v>4422</v>
      </c>
      <c r="BC35" s="199">
        <f t="shared" si="7"/>
        <v>982000</v>
      </c>
      <c r="BD35" s="187">
        <f>ROUND(((AC35+AK35+AS35+AY35+AZ35)/('第１表'!J35))*100,1)</f>
        <v>53.2</v>
      </c>
      <c r="BE35" s="187">
        <f>ROUND((AD35+AN35+AV35+AY35+AZ35)/('第１表'!J35)*100,1)</f>
        <v>40.3</v>
      </c>
      <c r="BF35" s="31"/>
      <c r="BK35" s="132">
        <v>0</v>
      </c>
      <c r="BL35" s="132"/>
      <c r="BM35" s="203">
        <f>SUM(BK35:BL35)</f>
        <v>0</v>
      </c>
      <c r="BN35" s="132">
        <v>0</v>
      </c>
      <c r="BO35" s="132">
        <v>0</v>
      </c>
      <c r="BP35" s="132">
        <v>3</v>
      </c>
      <c r="BQ35" s="132">
        <v>0</v>
      </c>
      <c r="BR35" s="203">
        <f t="shared" si="9"/>
        <v>3</v>
      </c>
      <c r="BS35" s="132">
        <v>22</v>
      </c>
      <c r="BT35" s="132">
        <v>285</v>
      </c>
      <c r="BU35" s="132">
        <v>42</v>
      </c>
      <c r="BV35" s="132">
        <v>1</v>
      </c>
      <c r="BW35" s="132">
        <v>0</v>
      </c>
      <c r="BX35" s="203">
        <f t="shared" si="16"/>
        <v>1</v>
      </c>
      <c r="BY35" s="132">
        <v>8</v>
      </c>
      <c r="BZ35" s="132">
        <v>175</v>
      </c>
      <c r="CA35" s="132">
        <v>20</v>
      </c>
    </row>
    <row r="36" spans="1:79" ht="23.25" customHeight="1">
      <c r="A36" s="10" t="s">
        <v>38</v>
      </c>
      <c r="B36" s="132">
        <v>8</v>
      </c>
      <c r="C36" s="132">
        <v>193931</v>
      </c>
      <c r="D36" s="132">
        <v>0</v>
      </c>
      <c r="E36" s="132">
        <v>0</v>
      </c>
      <c r="F36" s="157">
        <v>0</v>
      </c>
      <c r="G36" s="157">
        <v>0</v>
      </c>
      <c r="H36" s="199">
        <f t="shared" si="17"/>
        <v>8</v>
      </c>
      <c r="I36" s="199">
        <f t="shared" si="18"/>
        <v>193931</v>
      </c>
      <c r="J36" s="132">
        <v>8</v>
      </c>
      <c r="K36" s="132">
        <v>21809</v>
      </c>
      <c r="L36" s="187">
        <f>ROUND((I36+K36)/'第１表'!J36,1)</f>
        <v>53.6</v>
      </c>
      <c r="M36" s="132">
        <v>130</v>
      </c>
      <c r="N36" s="132">
        <v>0</v>
      </c>
      <c r="O36" s="132">
        <v>0</v>
      </c>
      <c r="P36" s="203">
        <f t="shared" si="19"/>
        <v>130</v>
      </c>
      <c r="Q36" s="132">
        <v>4027</v>
      </c>
      <c r="R36" s="132">
        <v>1172</v>
      </c>
      <c r="S36" s="187">
        <f>ROUND(Q36/('第１表'!$J36)*100,1)</f>
        <v>100</v>
      </c>
      <c r="T36" s="132">
        <v>1112</v>
      </c>
      <c r="U36" s="132">
        <v>1499</v>
      </c>
      <c r="V36" s="187">
        <f>ROUND(T36/('第１表'!$J36)*100,1)</f>
        <v>27.6</v>
      </c>
      <c r="W36" s="132">
        <v>3821</v>
      </c>
      <c r="X36" s="132">
        <v>148</v>
      </c>
      <c r="Y36" s="132">
        <v>2915</v>
      </c>
      <c r="Z36" s="132">
        <v>1540000</v>
      </c>
      <c r="AA36" s="132">
        <v>1040000</v>
      </c>
      <c r="AB36" s="132">
        <v>1040000</v>
      </c>
      <c r="AC36" s="132">
        <v>2915</v>
      </c>
      <c r="AD36" s="132">
        <v>2007</v>
      </c>
      <c r="AE36" s="187">
        <f>ROUND(Y36/('第１表'!J36)*100,1)</f>
        <v>72.4</v>
      </c>
      <c r="AF36" s="206">
        <f>ROUND(AA36/'第１表'!S36/10000,1)</f>
        <v>1.3</v>
      </c>
      <c r="AG36" s="190">
        <f t="shared" si="22"/>
        <v>100</v>
      </c>
      <c r="AH36" s="190">
        <f t="shared" si="23"/>
        <v>67.5</v>
      </c>
      <c r="AI36" s="132">
        <v>447</v>
      </c>
      <c r="AJ36" s="132">
        <v>447</v>
      </c>
      <c r="AK36" s="132">
        <v>447</v>
      </c>
      <c r="AL36" s="132">
        <v>178000</v>
      </c>
      <c r="AM36" s="132">
        <v>178000</v>
      </c>
      <c r="AN36" s="132">
        <v>389</v>
      </c>
      <c r="AO36" s="187">
        <f>ROUND(AJ36/('第１表'!J36)*100,1)</f>
        <v>11.1</v>
      </c>
      <c r="AP36" s="187">
        <f>ROUND(AM36/('第１表'!S36*1000000)*100,1)</f>
        <v>0.2</v>
      </c>
      <c r="AQ36" s="132">
        <v>141</v>
      </c>
      <c r="AR36" s="132">
        <v>141</v>
      </c>
      <c r="AS36" s="132">
        <v>141</v>
      </c>
      <c r="AT36" s="132">
        <v>160606</v>
      </c>
      <c r="AU36" s="132">
        <v>160606</v>
      </c>
      <c r="AV36" s="132">
        <v>121</v>
      </c>
      <c r="AW36" s="187">
        <f>ROUND(AR36/('第１表'!J36)*100,1)</f>
        <v>3.5</v>
      </c>
      <c r="AX36" s="187">
        <f>ROUND(AU36/('第１表'!S36*1000000)*100,1)</f>
        <v>0.2</v>
      </c>
      <c r="AY36" s="132"/>
      <c r="AZ36" s="132">
        <v>382</v>
      </c>
      <c r="BA36" s="3"/>
      <c r="BB36" s="199">
        <f t="shared" si="6"/>
        <v>3885</v>
      </c>
      <c r="BC36" s="199">
        <f t="shared" si="7"/>
        <v>1378606</v>
      </c>
      <c r="BD36" s="187">
        <f>ROUND(((AC36+AK36+AS36+AY36+AZ36)/('第１表'!J36))*100,1)</f>
        <v>96.5</v>
      </c>
      <c r="BE36" s="187">
        <f>ROUND((AD36+AN36+AV36+AY36+AZ36)/('第１表'!J36)*100,1)</f>
        <v>72</v>
      </c>
      <c r="BF36" s="31"/>
      <c r="BK36" s="157">
        <v>0</v>
      </c>
      <c r="BL36" s="132"/>
      <c r="BM36" s="203">
        <f>SUM(BK36:BL36)</f>
        <v>0</v>
      </c>
      <c r="BN36" s="157">
        <v>0</v>
      </c>
      <c r="BO36" s="157">
        <v>0</v>
      </c>
      <c r="BP36" s="132">
        <v>1</v>
      </c>
      <c r="BQ36" s="132">
        <v>0</v>
      </c>
      <c r="BR36" s="203">
        <f t="shared" si="9"/>
        <v>1</v>
      </c>
      <c r="BS36" s="132">
        <v>10</v>
      </c>
      <c r="BT36" s="132">
        <v>184</v>
      </c>
      <c r="BU36" s="132">
        <v>18</v>
      </c>
      <c r="BV36" s="132">
        <v>1</v>
      </c>
      <c r="BW36" s="132">
        <v>0</v>
      </c>
      <c r="BX36" s="203">
        <f t="shared" si="16"/>
        <v>1</v>
      </c>
      <c r="BY36" s="132">
        <v>5</v>
      </c>
      <c r="BZ36" s="132">
        <v>90</v>
      </c>
      <c r="CA36" s="132">
        <v>18</v>
      </c>
    </row>
    <row r="37" spans="1:79" ht="23.25" customHeight="1">
      <c r="A37" s="10" t="s">
        <v>39</v>
      </c>
      <c r="B37" s="132">
        <v>0</v>
      </c>
      <c r="C37" s="132">
        <v>0</v>
      </c>
      <c r="D37" s="132">
        <v>0</v>
      </c>
      <c r="E37" s="132">
        <v>0</v>
      </c>
      <c r="F37" s="157">
        <v>0</v>
      </c>
      <c r="G37" s="157">
        <v>0</v>
      </c>
      <c r="H37" s="199">
        <f t="shared" si="17"/>
        <v>0</v>
      </c>
      <c r="I37" s="199">
        <f t="shared" si="18"/>
        <v>0</v>
      </c>
      <c r="J37" s="132">
        <v>3</v>
      </c>
      <c r="K37" s="132">
        <v>6131</v>
      </c>
      <c r="L37" s="187">
        <f>ROUND((I37+K37)/'第１表'!J37,1)</f>
        <v>1.1</v>
      </c>
      <c r="M37" s="132">
        <v>101</v>
      </c>
      <c r="N37" s="132">
        <v>0</v>
      </c>
      <c r="O37" s="132">
        <v>31</v>
      </c>
      <c r="P37" s="203">
        <f t="shared" si="19"/>
        <v>132</v>
      </c>
      <c r="Q37" s="132">
        <v>5323</v>
      </c>
      <c r="R37" s="132">
        <v>1426</v>
      </c>
      <c r="S37" s="187">
        <f>ROUND(Q37/('第１表'!$J37)*100,1)</f>
        <v>99.2</v>
      </c>
      <c r="T37" s="132">
        <v>1703</v>
      </c>
      <c r="U37" s="132">
        <v>1722</v>
      </c>
      <c r="V37" s="187">
        <f>ROUND(T37/('第１表'!$J37)*100,1)</f>
        <v>31.7</v>
      </c>
      <c r="W37" s="132">
        <v>0</v>
      </c>
      <c r="X37" s="132">
        <v>0</v>
      </c>
      <c r="Y37" s="132">
        <v>2425</v>
      </c>
      <c r="Z37" s="132">
        <v>1190000</v>
      </c>
      <c r="AA37" s="132">
        <v>880000</v>
      </c>
      <c r="AB37" s="132">
        <v>880000</v>
      </c>
      <c r="AC37" s="132">
        <v>2425</v>
      </c>
      <c r="AD37" s="132">
        <v>1859</v>
      </c>
      <c r="AE37" s="187">
        <f>ROUND(Y37/('第１表'!J37)*100,1)</f>
        <v>45.2</v>
      </c>
      <c r="AF37" s="206">
        <f>ROUND(AA37/'第１表'!S37/10000,1)</f>
        <v>0.7</v>
      </c>
      <c r="AG37" s="190">
        <f t="shared" si="22"/>
        <v>100</v>
      </c>
      <c r="AH37" s="190">
        <f t="shared" si="23"/>
        <v>73.9</v>
      </c>
      <c r="AI37" s="132">
        <v>407</v>
      </c>
      <c r="AJ37" s="132">
        <v>407</v>
      </c>
      <c r="AK37" s="132">
        <v>407</v>
      </c>
      <c r="AL37" s="132">
        <v>200000</v>
      </c>
      <c r="AM37" s="132">
        <v>200000</v>
      </c>
      <c r="AN37" s="132">
        <v>299</v>
      </c>
      <c r="AO37" s="187">
        <f>ROUND(AJ37/('第１表'!J37)*100,1)</f>
        <v>7.6</v>
      </c>
      <c r="AP37" s="187">
        <f>ROUND(AM37/('第１表'!S37*1000000)*100,1)</f>
        <v>0.1</v>
      </c>
      <c r="AQ37" s="132">
        <v>0</v>
      </c>
      <c r="AR37" s="132">
        <v>0</v>
      </c>
      <c r="AS37" s="132">
        <v>0</v>
      </c>
      <c r="AT37" s="132">
        <v>0</v>
      </c>
      <c r="AU37" s="132">
        <v>0</v>
      </c>
      <c r="AV37" s="132">
        <v>0</v>
      </c>
      <c r="AW37" s="187">
        <f>ROUND(AR37/('第１表'!J37)*100,1)</f>
        <v>0</v>
      </c>
      <c r="AX37" s="187">
        <f>ROUND(AU37/('第１表'!S37*1000000)*100,1)</f>
        <v>0</v>
      </c>
      <c r="AY37" s="132"/>
      <c r="AZ37" s="132">
        <v>1462</v>
      </c>
      <c r="BA37" s="3"/>
      <c r="BB37" s="199">
        <f t="shared" si="6"/>
        <v>4294</v>
      </c>
      <c r="BC37" s="199">
        <f t="shared" si="7"/>
        <v>1080000</v>
      </c>
      <c r="BD37" s="187">
        <f>ROUND(((AC37+AK37+AS37+AY37+AZ37)/('第１表'!J37))*100,1)</f>
        <v>80</v>
      </c>
      <c r="BE37" s="187">
        <f>ROUND((AD37+AN37+AV37+AY37+AZ37)/('第１表'!J37)*100,1)</f>
        <v>67.5</v>
      </c>
      <c r="BF37" s="31"/>
      <c r="BK37" s="132">
        <v>1</v>
      </c>
      <c r="BL37" s="132"/>
      <c r="BM37" s="203">
        <f>SUM(BK37:BL37)</f>
        <v>1</v>
      </c>
      <c r="BN37" s="132">
        <v>0</v>
      </c>
      <c r="BO37" s="132">
        <v>6</v>
      </c>
      <c r="BP37" s="132">
        <v>5</v>
      </c>
      <c r="BQ37" s="132">
        <v>0</v>
      </c>
      <c r="BR37" s="203">
        <f t="shared" si="9"/>
        <v>5</v>
      </c>
      <c r="BS37" s="132">
        <v>23</v>
      </c>
      <c r="BT37" s="132">
        <v>211</v>
      </c>
      <c r="BU37" s="132">
        <v>53</v>
      </c>
      <c r="BV37" s="132">
        <v>1</v>
      </c>
      <c r="BW37" s="132">
        <v>0</v>
      </c>
      <c r="BX37" s="203">
        <f t="shared" si="16"/>
        <v>1</v>
      </c>
      <c r="BY37" s="132">
        <v>7</v>
      </c>
      <c r="BZ37" s="132">
        <v>118</v>
      </c>
      <c r="CA37" s="132">
        <v>18</v>
      </c>
    </row>
    <row r="38" spans="1:79" ht="23.25" customHeight="1">
      <c r="A38" s="10" t="s">
        <v>134</v>
      </c>
      <c r="B38" s="132">
        <v>0</v>
      </c>
      <c r="C38" s="132">
        <v>0</v>
      </c>
      <c r="D38" s="132">
        <v>0</v>
      </c>
      <c r="E38" s="132">
        <v>0</v>
      </c>
      <c r="F38" s="157">
        <v>0</v>
      </c>
      <c r="G38" s="157">
        <v>0</v>
      </c>
      <c r="H38" s="199">
        <f t="shared" si="17"/>
        <v>0</v>
      </c>
      <c r="I38" s="199">
        <f t="shared" si="18"/>
        <v>0</v>
      </c>
      <c r="J38" s="132">
        <v>17</v>
      </c>
      <c r="K38" s="132">
        <v>577405</v>
      </c>
      <c r="L38" s="187">
        <f>ROUND((I38+K38)/'第１表'!J38,1)</f>
        <v>37.4</v>
      </c>
      <c r="M38" s="132">
        <v>203</v>
      </c>
      <c r="N38" s="132">
        <v>0</v>
      </c>
      <c r="O38" s="132">
        <v>3</v>
      </c>
      <c r="P38" s="203">
        <f t="shared" si="19"/>
        <v>206</v>
      </c>
      <c r="Q38" s="132">
        <v>15263</v>
      </c>
      <c r="R38" s="132">
        <v>4183</v>
      </c>
      <c r="S38" s="187">
        <f>ROUND(Q38/('第１表'!$J38)*100,1)</f>
        <v>99</v>
      </c>
      <c r="T38" s="132">
        <v>8019</v>
      </c>
      <c r="U38" s="132">
        <v>9385</v>
      </c>
      <c r="V38" s="187">
        <f>ROUND(T38/('第１表'!$J38)*100,1)</f>
        <v>52</v>
      </c>
      <c r="W38" s="132">
        <v>0</v>
      </c>
      <c r="X38" s="132">
        <v>0</v>
      </c>
      <c r="Y38" s="132">
        <v>4818</v>
      </c>
      <c r="Z38" s="132">
        <v>2395000</v>
      </c>
      <c r="AA38" s="132">
        <v>2185600</v>
      </c>
      <c r="AB38" s="132">
        <v>2185600</v>
      </c>
      <c r="AC38" s="132">
        <v>4818</v>
      </c>
      <c r="AD38" s="132">
        <v>2663</v>
      </c>
      <c r="AE38" s="187">
        <f>ROUND(Y38/('第１表'!J38)*100,1)</f>
        <v>31.2</v>
      </c>
      <c r="AF38" s="206">
        <f>ROUND(AA38/'第１表'!S38/10000,1)</f>
        <v>0.7</v>
      </c>
      <c r="AG38" s="190">
        <f t="shared" si="22"/>
        <v>100</v>
      </c>
      <c r="AH38" s="190">
        <f t="shared" si="23"/>
        <v>91.3</v>
      </c>
      <c r="AI38" s="132">
        <v>948</v>
      </c>
      <c r="AJ38" s="132">
        <v>948</v>
      </c>
      <c r="AK38" s="132">
        <v>948</v>
      </c>
      <c r="AL38" s="132">
        <v>489000</v>
      </c>
      <c r="AM38" s="132">
        <v>489000</v>
      </c>
      <c r="AN38" s="132">
        <v>661</v>
      </c>
      <c r="AO38" s="187">
        <f>ROUND(AJ38/('第１表'!J38)*100,1)</f>
        <v>6.1</v>
      </c>
      <c r="AP38" s="187">
        <f>ROUND(AM38/('第１表'!S38*1000000)*100,1)</f>
        <v>0.2</v>
      </c>
      <c r="AQ38" s="132">
        <v>0</v>
      </c>
      <c r="AR38" s="132">
        <v>0</v>
      </c>
      <c r="AS38" s="132">
        <v>0</v>
      </c>
      <c r="AT38" s="132">
        <v>0</v>
      </c>
      <c r="AU38" s="132">
        <v>0</v>
      </c>
      <c r="AV38" s="132">
        <v>0</v>
      </c>
      <c r="AW38" s="187">
        <f>ROUND(AR38/('第１表'!J38)*100,1)</f>
        <v>0</v>
      </c>
      <c r="AX38" s="187">
        <f>ROUND(AU38/('第１表'!S38*1000000)*100,1)</f>
        <v>0</v>
      </c>
      <c r="AY38" s="132"/>
      <c r="AZ38" s="132">
        <v>3920</v>
      </c>
      <c r="BA38" s="3"/>
      <c r="BB38" s="199">
        <f t="shared" si="6"/>
        <v>9686</v>
      </c>
      <c r="BC38" s="199">
        <f t="shared" si="7"/>
        <v>2674600</v>
      </c>
      <c r="BD38" s="187">
        <f>ROUND(((AC38+AK38+AS38+AY38+AZ38)/('第１表'!J38))*100,1)</f>
        <v>62.8</v>
      </c>
      <c r="BE38" s="187">
        <f>ROUND((AD38+AN38+AV38+AY38+AZ38)/('第１表'!J38)*100,1)</f>
        <v>47</v>
      </c>
      <c r="BF38" s="31"/>
      <c r="BK38" s="132">
        <v>0</v>
      </c>
      <c r="BL38" s="132"/>
      <c r="BM38" s="203">
        <f>SUM(BK38:BL38)</f>
        <v>0</v>
      </c>
      <c r="BN38" s="132">
        <v>0</v>
      </c>
      <c r="BO38" s="132">
        <v>0</v>
      </c>
      <c r="BP38" s="132">
        <v>7</v>
      </c>
      <c r="BQ38" s="132">
        <v>0</v>
      </c>
      <c r="BR38" s="203">
        <f t="shared" si="9"/>
        <v>7</v>
      </c>
      <c r="BS38" s="132">
        <v>54</v>
      </c>
      <c r="BT38" s="132">
        <v>570</v>
      </c>
      <c r="BU38" s="132">
        <v>104</v>
      </c>
      <c r="BV38" s="132">
        <v>3</v>
      </c>
      <c r="BW38" s="132">
        <v>0</v>
      </c>
      <c r="BX38" s="203">
        <f t="shared" si="16"/>
        <v>3</v>
      </c>
      <c r="BY38" s="132">
        <v>21</v>
      </c>
      <c r="BZ38" s="132">
        <v>318</v>
      </c>
      <c r="CA38" s="132">
        <v>50</v>
      </c>
    </row>
    <row r="39" spans="1:79" ht="23.25" customHeight="1" thickBot="1">
      <c r="A39" s="10" t="s">
        <v>35</v>
      </c>
      <c r="B39" s="132">
        <v>1</v>
      </c>
      <c r="C39" s="132">
        <v>169000</v>
      </c>
      <c r="D39" s="132">
        <v>2</v>
      </c>
      <c r="E39" s="132">
        <v>20269</v>
      </c>
      <c r="F39" s="157">
        <v>0</v>
      </c>
      <c r="G39" s="157">
        <v>0</v>
      </c>
      <c r="H39" s="199">
        <f t="shared" si="17"/>
        <v>3</v>
      </c>
      <c r="I39" s="199">
        <f t="shared" si="18"/>
        <v>189269</v>
      </c>
      <c r="J39" s="132">
        <v>0</v>
      </c>
      <c r="K39" s="132">
        <v>0</v>
      </c>
      <c r="L39" s="188">
        <f>ROUND((I39+K39)/'第１表'!J39,1)</f>
        <v>16.8</v>
      </c>
      <c r="M39" s="132">
        <v>96</v>
      </c>
      <c r="N39" s="132">
        <v>0</v>
      </c>
      <c r="O39" s="132">
        <v>0</v>
      </c>
      <c r="P39" s="203">
        <f t="shared" si="19"/>
        <v>96</v>
      </c>
      <c r="Q39" s="132">
        <v>11129</v>
      </c>
      <c r="R39" s="132">
        <v>3109</v>
      </c>
      <c r="S39" s="191">
        <f>ROUND(Q39/('第１表'!$J39)*100,1)</f>
        <v>99.1</v>
      </c>
      <c r="T39" s="132">
        <v>5812</v>
      </c>
      <c r="U39" s="132">
        <v>5303</v>
      </c>
      <c r="V39" s="191">
        <f>ROUND(T39/('第１表'!$J39)*100,1)</f>
        <v>51.7</v>
      </c>
      <c r="W39" s="132">
        <v>0</v>
      </c>
      <c r="X39" s="132">
        <v>0</v>
      </c>
      <c r="Y39" s="132">
        <v>3917</v>
      </c>
      <c r="Z39" s="132">
        <v>2830000</v>
      </c>
      <c r="AA39" s="132">
        <v>2347800</v>
      </c>
      <c r="AB39" s="132">
        <v>2347800</v>
      </c>
      <c r="AC39" s="132">
        <v>3917</v>
      </c>
      <c r="AD39" s="132">
        <v>2707</v>
      </c>
      <c r="AE39" s="191">
        <f>ROUND(Y39/('第１表'!J39)*100,1)</f>
        <v>34.9</v>
      </c>
      <c r="AF39" s="208">
        <f>ROUND(AA39/'第１表'!S39/10000,1)</f>
        <v>0.8</v>
      </c>
      <c r="AG39" s="190">
        <f>ROUND(AB39/AA39*100,1)</f>
        <v>100</v>
      </c>
      <c r="AH39" s="190">
        <f t="shared" si="23"/>
        <v>83</v>
      </c>
      <c r="AI39" s="132">
        <v>1003</v>
      </c>
      <c r="AJ39" s="132">
        <v>1003</v>
      </c>
      <c r="AK39" s="132">
        <v>1003</v>
      </c>
      <c r="AL39" s="132">
        <v>488000</v>
      </c>
      <c r="AM39" s="132">
        <v>488000</v>
      </c>
      <c r="AN39" s="132">
        <v>919</v>
      </c>
      <c r="AO39" s="191">
        <f>ROUND(AJ39/('第１表'!J39)*100,1)</f>
        <v>8.9</v>
      </c>
      <c r="AP39" s="191">
        <f>ROUND(AM39/('第１表'!S39*1000000)*100,1)</f>
        <v>0.2</v>
      </c>
      <c r="AQ39" s="132">
        <v>0</v>
      </c>
      <c r="AR39" s="132">
        <v>0</v>
      </c>
      <c r="AS39" s="132">
        <v>0</v>
      </c>
      <c r="AT39" s="132">
        <v>0</v>
      </c>
      <c r="AU39" s="132">
        <v>0</v>
      </c>
      <c r="AV39" s="132">
        <v>0</v>
      </c>
      <c r="AW39" s="191">
        <f>ROUND(AR39/('第１表'!J39)*100,1)</f>
        <v>0</v>
      </c>
      <c r="AX39" s="191">
        <f>ROUND(AU39/('第１表'!S39*1000000)*100,1)</f>
        <v>0</v>
      </c>
      <c r="AY39" s="132"/>
      <c r="AZ39" s="132">
        <v>1715</v>
      </c>
      <c r="BA39" s="3"/>
      <c r="BB39" s="217">
        <f t="shared" si="6"/>
        <v>6635</v>
      </c>
      <c r="BC39" s="217">
        <f t="shared" si="7"/>
        <v>2835800</v>
      </c>
      <c r="BD39" s="191">
        <f>ROUND(((AC39+AK39+AS39+AY39+AZ39)/('第１表'!J39))*100,1)</f>
        <v>59.1</v>
      </c>
      <c r="BE39" s="191">
        <f>ROUND((AD39+AN39+AV39+AY39+AZ39)/('第１表'!J39)*100,1)</f>
        <v>47.5</v>
      </c>
      <c r="BF39" s="31"/>
      <c r="BK39" s="132">
        <v>0</v>
      </c>
      <c r="BL39" s="132"/>
      <c r="BM39" s="203">
        <f>SUM(BK39:BL39)</f>
        <v>0</v>
      </c>
      <c r="BN39" s="132">
        <v>0</v>
      </c>
      <c r="BO39" s="132">
        <v>0</v>
      </c>
      <c r="BP39" s="132">
        <v>5</v>
      </c>
      <c r="BQ39" s="132">
        <v>1</v>
      </c>
      <c r="BR39" s="203">
        <f t="shared" si="9"/>
        <v>6</v>
      </c>
      <c r="BS39" s="132">
        <v>31</v>
      </c>
      <c r="BT39" s="132">
        <v>377</v>
      </c>
      <c r="BU39" s="132">
        <v>60</v>
      </c>
      <c r="BV39" s="132">
        <v>2</v>
      </c>
      <c r="BW39" s="132">
        <v>1</v>
      </c>
      <c r="BX39" s="203">
        <f t="shared" si="16"/>
        <v>3</v>
      </c>
      <c r="BY39" s="132">
        <v>14</v>
      </c>
      <c r="BZ39" s="132">
        <v>229</v>
      </c>
      <c r="CA39" s="132">
        <v>34</v>
      </c>
    </row>
    <row r="40" spans="1:79" ht="23.25" customHeight="1" thickBot="1">
      <c r="A40" s="41" t="s">
        <v>40</v>
      </c>
      <c r="B40" s="126">
        <f aca="true" t="shared" si="24" ref="B40:K40">SUM(B21:B39)</f>
        <v>190</v>
      </c>
      <c r="C40" s="126">
        <f t="shared" si="24"/>
        <v>1510403</v>
      </c>
      <c r="D40" s="126">
        <f t="shared" si="24"/>
        <v>30</v>
      </c>
      <c r="E40" s="126">
        <f t="shared" si="24"/>
        <v>222190</v>
      </c>
      <c r="F40" s="126">
        <f t="shared" si="24"/>
        <v>8</v>
      </c>
      <c r="G40" s="126">
        <f t="shared" si="24"/>
        <v>948135</v>
      </c>
      <c r="H40" s="201">
        <f t="shared" si="24"/>
        <v>228</v>
      </c>
      <c r="I40" s="201">
        <f t="shared" si="24"/>
        <v>2680728</v>
      </c>
      <c r="J40" s="126">
        <f t="shared" si="24"/>
        <v>62</v>
      </c>
      <c r="K40" s="126">
        <f t="shared" si="24"/>
        <v>2566364</v>
      </c>
      <c r="L40" s="192">
        <f>ROUND((I40+K40)/'第１表'!J40,1)</f>
        <v>25.1</v>
      </c>
      <c r="M40" s="126">
        <f aca="true" t="shared" si="25" ref="M40:R40">SUM(M21:M39)</f>
        <v>3713</v>
      </c>
      <c r="N40" s="126">
        <f t="shared" si="25"/>
        <v>0</v>
      </c>
      <c r="O40" s="126">
        <f t="shared" si="25"/>
        <v>399</v>
      </c>
      <c r="P40" s="201">
        <f t="shared" si="25"/>
        <v>4112</v>
      </c>
      <c r="Q40" s="126">
        <f t="shared" si="25"/>
        <v>207188</v>
      </c>
      <c r="R40" s="126">
        <f t="shared" si="25"/>
        <v>65182</v>
      </c>
      <c r="S40" s="192">
        <f>ROUND(Q40/('第１表'!$J40)*100,1)</f>
        <v>99.3</v>
      </c>
      <c r="T40" s="126">
        <f>SUM(T21:T39)</f>
        <v>58418</v>
      </c>
      <c r="U40" s="126">
        <f>SUM(U21:U39)</f>
        <v>63934</v>
      </c>
      <c r="V40" s="192">
        <f>ROUND(T40/('第１表'!$J40)*100,1)</f>
        <v>28</v>
      </c>
      <c r="W40" s="126">
        <f>SUM(W21:W39)</f>
        <v>14188</v>
      </c>
      <c r="X40" s="126">
        <f>SUM(X21:X39)</f>
        <v>381</v>
      </c>
      <c r="Y40" s="126">
        <f aca="true" t="shared" si="26" ref="Y40:AD40">SUM(Y21:Y39)</f>
        <v>106829</v>
      </c>
      <c r="Z40" s="126">
        <f t="shared" si="26"/>
        <v>66122000</v>
      </c>
      <c r="AA40" s="126">
        <f t="shared" si="26"/>
        <v>49259740</v>
      </c>
      <c r="AB40" s="126">
        <f t="shared" si="26"/>
        <v>49259740</v>
      </c>
      <c r="AC40" s="126">
        <f t="shared" si="26"/>
        <v>106740</v>
      </c>
      <c r="AD40" s="126">
        <f t="shared" si="26"/>
        <v>89680</v>
      </c>
      <c r="AE40" s="205">
        <f>ROUND(Y40/('第１表'!J40)*100,1)</f>
        <v>51.2</v>
      </c>
      <c r="AF40" s="211">
        <f>ROUND(AA40/'第１表'!S40/10000,1)</f>
        <v>0.9</v>
      </c>
      <c r="AG40" s="192">
        <f t="shared" si="22"/>
        <v>100</v>
      </c>
      <c r="AH40" s="212">
        <f t="shared" si="23"/>
        <v>74.5</v>
      </c>
      <c r="AI40" s="126">
        <f aca="true" t="shared" si="27" ref="AI40:AN40">SUM(AI21:AI39)</f>
        <v>21527</v>
      </c>
      <c r="AJ40" s="126">
        <f>SUM(AJ21:AJ39)</f>
        <v>21305</v>
      </c>
      <c r="AK40" s="126">
        <f t="shared" si="27"/>
        <v>21098</v>
      </c>
      <c r="AL40" s="126">
        <f t="shared" si="27"/>
        <v>41402000</v>
      </c>
      <c r="AM40" s="126">
        <f t="shared" si="27"/>
        <v>38496000</v>
      </c>
      <c r="AN40" s="126">
        <f t="shared" si="27"/>
        <v>18904</v>
      </c>
      <c r="AO40" s="192">
        <f>ROUND(AJ40/('第１表'!J40)*100,1)</f>
        <v>10.2</v>
      </c>
      <c r="AP40" s="205">
        <f>ROUND(AM40/('第１表'!S40*1000000)*100,1)</f>
        <v>0.7</v>
      </c>
      <c r="AQ40" s="126">
        <f aca="true" t="shared" si="28" ref="AQ40:AV40">SUM(AQ21:AQ39)</f>
        <v>5196</v>
      </c>
      <c r="AR40" s="126">
        <f t="shared" si="28"/>
        <v>5196</v>
      </c>
      <c r="AS40" s="126">
        <f t="shared" si="28"/>
        <v>5196</v>
      </c>
      <c r="AT40" s="126">
        <f t="shared" si="28"/>
        <v>2744606</v>
      </c>
      <c r="AU40" s="126">
        <f t="shared" si="28"/>
        <v>2744606</v>
      </c>
      <c r="AV40" s="126">
        <f t="shared" si="28"/>
        <v>4023</v>
      </c>
      <c r="AW40" s="205">
        <f>ROUND(AR40/('第１表'!J40)*100,1)</f>
        <v>2.5</v>
      </c>
      <c r="AX40" s="205">
        <f>ROUND(AU40/('第１表'!S40*1000000)*100,1)</f>
        <v>0</v>
      </c>
      <c r="AY40" s="126">
        <f>SUM(AY21:AY39)</f>
        <v>0</v>
      </c>
      <c r="AZ40" s="126">
        <f>SUM(AZ21:AZ39)</f>
        <v>32102</v>
      </c>
      <c r="BA40" s="3"/>
      <c r="BB40" s="220">
        <f t="shared" si="6"/>
        <v>165136</v>
      </c>
      <c r="BC40" s="220">
        <f t="shared" si="7"/>
        <v>90500346</v>
      </c>
      <c r="BD40" s="205">
        <f>ROUND(((AC40+AK40+AS40+AY40+AZ40)/('第１表'!J40))*100,1)</f>
        <v>79.1</v>
      </c>
      <c r="BE40" s="205">
        <f>ROUND((AD40+AN40+AV40+AY40+AZ40)/('第１表'!J40)*100,1)</f>
        <v>69.3</v>
      </c>
      <c r="BF40" s="31"/>
      <c r="BK40" s="79">
        <f>SUM(BK21:BK39)</f>
        <v>5</v>
      </c>
      <c r="BL40" s="79">
        <f>SUM(BL21:BL39)</f>
        <v>0</v>
      </c>
      <c r="BM40" s="223">
        <f t="shared" si="8"/>
        <v>5</v>
      </c>
      <c r="BN40" s="79">
        <f>SUM(BN21:BN39)</f>
        <v>128</v>
      </c>
      <c r="BO40" s="79">
        <f>SUM(BO21:BO39)</f>
        <v>29</v>
      </c>
      <c r="BP40" s="79">
        <f>SUM(BP21:BP39)</f>
        <v>64</v>
      </c>
      <c r="BQ40" s="79">
        <f>SUM(BQ21:BQ39)</f>
        <v>1</v>
      </c>
      <c r="BR40" s="223">
        <f t="shared" si="9"/>
        <v>65</v>
      </c>
      <c r="BS40" s="79">
        <f>SUM(BS21:BS39)</f>
        <v>550</v>
      </c>
      <c r="BT40" s="79">
        <f>SUM(BT21:BT39)</f>
        <v>8398</v>
      </c>
      <c r="BU40" s="79">
        <f>SUM(BU21:BU39)</f>
        <v>1031</v>
      </c>
      <c r="BV40" s="79">
        <f>SUM(BV21:BV39)</f>
        <v>33</v>
      </c>
      <c r="BW40" s="79">
        <f>SUM(BW21:BW39)</f>
        <v>1</v>
      </c>
      <c r="BX40" s="223">
        <f t="shared" si="16"/>
        <v>34</v>
      </c>
      <c r="BY40" s="79">
        <f>SUM(BY21:BY39)</f>
        <v>241</v>
      </c>
      <c r="BZ40" s="79">
        <f>SUM(BZ21:BZ39)</f>
        <v>4495</v>
      </c>
      <c r="CA40" s="79">
        <f>SUM(CA21:CA39)</f>
        <v>601</v>
      </c>
    </row>
    <row r="41" spans="1:79" ht="23.25" customHeight="1" thickTop="1">
      <c r="A41" s="13" t="s">
        <v>41</v>
      </c>
      <c r="B41" s="125">
        <f aca="true" t="shared" si="29" ref="B41:K41">B40+B20</f>
        <v>1391</v>
      </c>
      <c r="C41" s="125">
        <f t="shared" si="29"/>
        <v>13547303</v>
      </c>
      <c r="D41" s="125">
        <f t="shared" si="29"/>
        <v>168</v>
      </c>
      <c r="E41" s="125">
        <f t="shared" si="29"/>
        <v>2299239</v>
      </c>
      <c r="F41" s="125">
        <f t="shared" si="29"/>
        <v>23</v>
      </c>
      <c r="G41" s="125">
        <f t="shared" si="29"/>
        <v>3478820</v>
      </c>
      <c r="H41" s="202">
        <f t="shared" si="29"/>
        <v>1582</v>
      </c>
      <c r="I41" s="202">
        <f t="shared" si="29"/>
        <v>19325362</v>
      </c>
      <c r="J41" s="125">
        <f t="shared" si="29"/>
        <v>211</v>
      </c>
      <c r="K41" s="125">
        <f t="shared" si="29"/>
        <v>5744469</v>
      </c>
      <c r="L41" s="190">
        <f>ROUND((I41+K41)/'第１表'!J41,1)</f>
        <v>21.1</v>
      </c>
      <c r="M41" s="125">
        <f aca="true" t="shared" si="30" ref="M41:R41">M40+M20</f>
        <v>15692</v>
      </c>
      <c r="N41" s="125">
        <f t="shared" si="30"/>
        <v>185</v>
      </c>
      <c r="O41" s="125">
        <f t="shared" si="30"/>
        <v>858</v>
      </c>
      <c r="P41" s="202">
        <f t="shared" si="30"/>
        <v>16735</v>
      </c>
      <c r="Q41" s="125">
        <f t="shared" si="30"/>
        <v>1181555</v>
      </c>
      <c r="R41" s="125">
        <f t="shared" si="30"/>
        <v>375491</v>
      </c>
      <c r="S41" s="190">
        <f>ROUND(Q41/('第１表'!$J41)*100,1)</f>
        <v>99.3</v>
      </c>
      <c r="T41" s="125">
        <f>T40+T20</f>
        <v>246014</v>
      </c>
      <c r="U41" s="125">
        <f>U40+U20</f>
        <v>353385</v>
      </c>
      <c r="V41" s="190">
        <f>ROUND(T41/('第１表'!$J41)*100,1)</f>
        <v>20.7</v>
      </c>
      <c r="W41" s="125">
        <f aca="true" t="shared" si="31" ref="W41:AD41">W40+W20</f>
        <v>21111</v>
      </c>
      <c r="X41" s="125">
        <f t="shared" si="31"/>
        <v>778</v>
      </c>
      <c r="Y41" s="125">
        <f t="shared" si="31"/>
        <v>750319</v>
      </c>
      <c r="Z41" s="125">
        <f t="shared" si="31"/>
        <v>324010500</v>
      </c>
      <c r="AA41" s="125">
        <f t="shared" si="31"/>
        <v>253912465</v>
      </c>
      <c r="AB41" s="125">
        <f t="shared" si="31"/>
        <v>253161165</v>
      </c>
      <c r="AC41" s="125">
        <f t="shared" si="31"/>
        <v>747027</v>
      </c>
      <c r="AD41" s="125">
        <f t="shared" si="31"/>
        <v>672834</v>
      </c>
      <c r="AE41" s="190">
        <f>ROUND(Y41/('第１表'!J41)*100,1)</f>
        <v>63.1</v>
      </c>
      <c r="AF41" s="213">
        <f>ROUND(AA41/'第１表'!S41/10000,1)</f>
        <v>1.7</v>
      </c>
      <c r="AG41" s="214">
        <f t="shared" si="22"/>
        <v>99.7</v>
      </c>
      <c r="AH41" s="214">
        <f t="shared" si="23"/>
        <v>78.4</v>
      </c>
      <c r="AI41" s="125">
        <f aca="true" t="shared" si="32" ref="AI41:AN41">AI40+AI20</f>
        <v>80516</v>
      </c>
      <c r="AJ41" s="125">
        <f>AJ40+AJ20</f>
        <v>80294</v>
      </c>
      <c r="AK41" s="125">
        <f t="shared" si="32"/>
        <v>80087</v>
      </c>
      <c r="AL41" s="125">
        <f t="shared" si="32"/>
        <v>88317000</v>
      </c>
      <c r="AM41" s="125">
        <f t="shared" si="32"/>
        <v>85411000</v>
      </c>
      <c r="AN41" s="125">
        <f t="shared" si="32"/>
        <v>71023</v>
      </c>
      <c r="AO41" s="214">
        <f>ROUND(AJ41/('第１表'!J41)*100,1)</f>
        <v>6.7</v>
      </c>
      <c r="AP41" s="190">
        <f>ROUND(AM41/('第１表'!S41*1000000)*100,1)</f>
        <v>0.6</v>
      </c>
      <c r="AQ41" s="125">
        <f aca="true" t="shared" si="33" ref="AQ41:AV41">AQ40+AQ20</f>
        <v>11296</v>
      </c>
      <c r="AR41" s="125">
        <f t="shared" si="33"/>
        <v>11296</v>
      </c>
      <c r="AS41" s="125">
        <f t="shared" si="33"/>
        <v>11296</v>
      </c>
      <c r="AT41" s="125">
        <f t="shared" si="33"/>
        <v>10762200</v>
      </c>
      <c r="AU41" s="125">
        <f t="shared" si="33"/>
        <v>10762200</v>
      </c>
      <c r="AV41" s="125">
        <f t="shared" si="33"/>
        <v>8236</v>
      </c>
      <c r="AW41" s="190">
        <f>ROUND(AR41/('第１表'!J41)*100,1)</f>
        <v>0.9</v>
      </c>
      <c r="AX41" s="190">
        <f>ROUND(AU41/('第１表'!S41*1000000)*100,1)</f>
        <v>0.1</v>
      </c>
      <c r="AY41" s="125">
        <f>AY40+AY20</f>
        <v>3397</v>
      </c>
      <c r="AZ41" s="125">
        <f>AZ40+AZ20</f>
        <v>160443</v>
      </c>
      <c r="BA41" s="3"/>
      <c r="BB41" s="219">
        <f t="shared" si="6"/>
        <v>1002250</v>
      </c>
      <c r="BC41" s="219">
        <f t="shared" si="7"/>
        <v>350085665</v>
      </c>
      <c r="BD41" s="190">
        <f>ROUND(((AC41+AK41+AS41+AY41+AZ41)/('第１表'!J41))*100,1)</f>
        <v>84.2</v>
      </c>
      <c r="BE41" s="190">
        <f>ROUND((AD41+AN41+AV41+AY41+AZ41)/('第１表'!J41)*100,1)</f>
        <v>77</v>
      </c>
      <c r="BF41" s="31"/>
      <c r="BK41" s="128">
        <f>BK40+BK20</f>
        <v>25</v>
      </c>
      <c r="BL41" s="128">
        <f>BL40+BL20</f>
        <v>0</v>
      </c>
      <c r="BM41" s="219">
        <f t="shared" si="8"/>
        <v>25</v>
      </c>
      <c r="BN41" s="128">
        <f>BN40+BN20</f>
        <v>520</v>
      </c>
      <c r="BO41" s="128">
        <f>BO40+BO20</f>
        <v>131</v>
      </c>
      <c r="BP41" s="128">
        <f>BP40+BP20</f>
        <v>268</v>
      </c>
      <c r="BQ41" s="128">
        <f>BQ40+BQ20</f>
        <v>1</v>
      </c>
      <c r="BR41" s="219">
        <f t="shared" si="9"/>
        <v>269</v>
      </c>
      <c r="BS41" s="128">
        <f>BS40+BS20</f>
        <v>2849</v>
      </c>
      <c r="BT41" s="128">
        <f>BT40+BT20</f>
        <v>52369</v>
      </c>
      <c r="BU41" s="128">
        <f>BU40+BU20</f>
        <v>5133</v>
      </c>
      <c r="BV41" s="128">
        <f>BV40+BV20</f>
        <v>143</v>
      </c>
      <c r="BW41" s="128">
        <f>BW40+BW20</f>
        <v>2</v>
      </c>
      <c r="BX41" s="128">
        <f t="shared" si="16"/>
        <v>145</v>
      </c>
      <c r="BY41" s="128">
        <f>BY40+BY20</f>
        <v>1320</v>
      </c>
      <c r="BZ41" s="128">
        <f>BZ40+BZ20</f>
        <v>28443</v>
      </c>
      <c r="CA41" s="128">
        <f>CA40+CA20</f>
        <v>3063</v>
      </c>
    </row>
    <row r="42" spans="12:43" ht="23.25" customHeight="1">
      <c r="L42" s="245" t="s">
        <v>118</v>
      </c>
      <c r="M42" s="245"/>
      <c r="N42" s="245"/>
      <c r="O42" s="245"/>
      <c r="P42" s="245"/>
      <c r="Q42" s="245"/>
      <c r="R42" s="67"/>
      <c r="S42" s="5" t="s">
        <v>273</v>
      </c>
      <c r="V42" s="5"/>
      <c r="Y42" s="245" t="s">
        <v>260</v>
      </c>
      <c r="Z42" s="245"/>
      <c r="AA42" s="245"/>
      <c r="AB42" s="245"/>
      <c r="AC42" s="245"/>
      <c r="AD42" s="245"/>
      <c r="AE42" s="245"/>
      <c r="AF42" s="245"/>
      <c r="AI42" s="268" t="s">
        <v>247</v>
      </c>
      <c r="AJ42" s="268"/>
      <c r="AK42" s="268"/>
      <c r="AL42" s="268"/>
      <c r="AM42" s="268"/>
      <c r="AN42" s="268"/>
      <c r="AO42" s="269"/>
      <c r="AP42" s="268"/>
      <c r="AQ42" s="5" t="s">
        <v>247</v>
      </c>
    </row>
    <row r="43" spans="25:43" ht="23.25" customHeight="1">
      <c r="Y43" s="66" t="s">
        <v>261</v>
      </c>
      <c r="AI43" s="270" t="s">
        <v>259</v>
      </c>
      <c r="AJ43" s="270"/>
      <c r="AK43" s="270"/>
      <c r="AL43" s="270"/>
      <c r="AM43" s="270"/>
      <c r="AN43" s="270"/>
      <c r="AO43" s="270"/>
      <c r="AP43" s="270"/>
      <c r="AQ43" s="5" t="s">
        <v>248</v>
      </c>
    </row>
  </sheetData>
  <sheetProtection/>
  <mergeCells count="36">
    <mergeCell ref="AI42:AP42"/>
    <mergeCell ref="Y42:AF42"/>
    <mergeCell ref="AI43:AP43"/>
    <mergeCell ref="BK3:BM3"/>
    <mergeCell ref="P3:P5"/>
    <mergeCell ref="BG11:BG12"/>
    <mergeCell ref="BH10:BH11"/>
    <mergeCell ref="BH12:BH13"/>
    <mergeCell ref="BI11:BI12"/>
    <mergeCell ref="BH16:BH17"/>
    <mergeCell ref="BG17:BG18"/>
    <mergeCell ref="BI17:BI18"/>
    <mergeCell ref="BH18:BH20"/>
    <mergeCell ref="A3:A5"/>
    <mergeCell ref="J3:K4"/>
    <mergeCell ref="M3:M5"/>
    <mergeCell ref="N3:N5"/>
    <mergeCell ref="O3:O5"/>
    <mergeCell ref="W3:X3"/>
    <mergeCell ref="BN3:BN4"/>
    <mergeCell ref="B4:C4"/>
    <mergeCell ref="D4:E4"/>
    <mergeCell ref="F4:G4"/>
    <mergeCell ref="H3:I4"/>
    <mergeCell ref="B3:E3"/>
    <mergeCell ref="F3:G3"/>
    <mergeCell ref="L42:Q42"/>
    <mergeCell ref="BZ3:BZ4"/>
    <mergeCell ref="BY3:BY4"/>
    <mergeCell ref="BV3:BX3"/>
    <mergeCell ref="BO3:BO4"/>
    <mergeCell ref="T3:V3"/>
    <mergeCell ref="Q3:S3"/>
    <mergeCell ref="BP3:BR3"/>
    <mergeCell ref="BS3:BS4"/>
    <mergeCell ref="BT3:BT4"/>
  </mergeCells>
  <printOptions horizontalCentered="1" verticalCentered="1"/>
  <pageMargins left="0.5905511811023623" right="0.5905511811023623" top="0.7874015748031497" bottom="0.5905511811023623" header="0.5118110236220472" footer="0.31496062992125984"/>
  <pageSetup fitToHeight="0" fitToWidth="0" horizontalDpi="600" verticalDpi="600" orientation="landscape" paperSize="9" scale="50" r:id="rId3"/>
  <colBreaks count="3" manualBreakCount="3">
    <brk id="24" max="42" man="1"/>
    <brk id="42" max="42" man="1"/>
    <brk id="62" max="44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K45"/>
  <sheetViews>
    <sheetView showZeros="0" view="pageBreakPreview" zoomScale="85" zoomScaleNormal="85" zoomScaleSheetLayoutView="85" zoomScalePageLayoutView="0" workbookViewId="0" topLeftCell="A1">
      <pane xSplit="1" ySplit="5" topLeftCell="B24" activePane="bottomRight" state="frozen"/>
      <selection pane="topLeft" activeCell="P5" sqref="P5"/>
      <selection pane="topRight" activeCell="P5" sqref="P5"/>
      <selection pane="bottomLeft" activeCell="P5" sqref="P5"/>
      <selection pane="bottomRight" activeCell="D25" sqref="D25"/>
    </sheetView>
  </sheetViews>
  <sheetFormatPr defaultColWidth="10.625" defaultRowHeight="22.5" customHeight="1"/>
  <cols>
    <col min="1" max="1" width="10.625" style="4" customWidth="1"/>
    <col min="2" max="2" width="10.625" style="5" customWidth="1"/>
    <col min="3" max="3" width="20.00390625" style="5" customWidth="1"/>
    <col min="4" max="4" width="10.625" style="42" customWidth="1"/>
    <col min="5" max="11" width="10.625" style="43" customWidth="1"/>
    <col min="12" max="16384" width="10.625" style="6" customWidth="1"/>
  </cols>
  <sheetData>
    <row r="1" spans="2:5" ht="22.5" customHeight="1">
      <c r="B1" s="1" t="s">
        <v>68</v>
      </c>
      <c r="C1" s="1"/>
      <c r="E1" s="1" t="s">
        <v>105</v>
      </c>
    </row>
    <row r="2" spans="2:11" ht="22.5" customHeight="1">
      <c r="B2" s="5" t="s">
        <v>61</v>
      </c>
      <c r="G2" s="44"/>
      <c r="I2" s="44"/>
      <c r="K2" s="44"/>
    </row>
    <row r="3" spans="1:11" s="7" customFormat="1" ht="22.5" customHeight="1">
      <c r="A3" s="234" t="s">
        <v>11</v>
      </c>
      <c r="B3" s="275" t="s">
        <v>160</v>
      </c>
      <c r="C3" s="28"/>
      <c r="D3" s="267" t="s">
        <v>11</v>
      </c>
      <c r="E3" s="100" t="s">
        <v>3</v>
      </c>
      <c r="F3" s="257" t="s">
        <v>4</v>
      </c>
      <c r="G3" s="257"/>
      <c r="H3" s="257" t="s">
        <v>5</v>
      </c>
      <c r="I3" s="257"/>
      <c r="J3" s="239" t="s">
        <v>266</v>
      </c>
      <c r="K3" s="241"/>
    </row>
    <row r="4" spans="1:11" s="7" customFormat="1" ht="22.5" customHeight="1">
      <c r="A4" s="235"/>
      <c r="B4" s="276"/>
      <c r="C4" s="28"/>
      <c r="D4" s="267"/>
      <c r="E4" s="97" t="s">
        <v>10</v>
      </c>
      <c r="F4" s="243" t="s">
        <v>6</v>
      </c>
      <c r="G4" s="243"/>
      <c r="H4" s="243" t="s">
        <v>6</v>
      </c>
      <c r="I4" s="243"/>
      <c r="J4" s="274" t="s">
        <v>6</v>
      </c>
      <c r="K4" s="274"/>
    </row>
    <row r="5" spans="1:11" s="7" customFormat="1" ht="22.5" customHeight="1">
      <c r="A5" s="236"/>
      <c r="B5" s="277"/>
      <c r="C5" s="28"/>
      <c r="D5" s="267"/>
      <c r="E5" s="98" t="s">
        <v>7</v>
      </c>
      <c r="F5" s="117" t="s">
        <v>70</v>
      </c>
      <c r="G5" s="117" t="s">
        <v>9</v>
      </c>
      <c r="H5" s="117" t="s">
        <v>70</v>
      </c>
      <c r="I5" s="117" t="s">
        <v>9</v>
      </c>
      <c r="J5" s="117" t="s">
        <v>70</v>
      </c>
      <c r="K5" s="117" t="s">
        <v>9</v>
      </c>
    </row>
    <row r="6" spans="1:11" ht="22.5" customHeight="1">
      <c r="A6" s="8" t="s">
        <v>12</v>
      </c>
      <c r="B6" s="132">
        <v>19</v>
      </c>
      <c r="C6" s="2"/>
      <c r="D6" s="45" t="s">
        <v>12</v>
      </c>
      <c r="E6" s="132">
        <v>81208</v>
      </c>
      <c r="F6" s="132">
        <v>0</v>
      </c>
      <c r="G6" s="132">
        <v>0</v>
      </c>
      <c r="H6" s="132">
        <v>0</v>
      </c>
      <c r="I6" s="132">
        <v>0</v>
      </c>
      <c r="J6" s="132">
        <v>1</v>
      </c>
      <c r="K6" s="132">
        <v>1778</v>
      </c>
    </row>
    <row r="7" spans="1:11" ht="22.5" customHeight="1">
      <c r="A7" s="8" t="s">
        <v>13</v>
      </c>
      <c r="B7" s="132">
        <v>13</v>
      </c>
      <c r="C7" s="2"/>
      <c r="D7" s="45" t="s">
        <v>13</v>
      </c>
      <c r="E7" s="132">
        <v>18850</v>
      </c>
      <c r="F7" s="132">
        <v>1</v>
      </c>
      <c r="G7" s="132">
        <v>1731</v>
      </c>
      <c r="H7" s="132">
        <v>0</v>
      </c>
      <c r="I7" s="132">
        <v>0</v>
      </c>
      <c r="J7" s="132">
        <v>0</v>
      </c>
      <c r="K7" s="132">
        <v>0</v>
      </c>
    </row>
    <row r="8" spans="1:11" ht="22.5" customHeight="1">
      <c r="A8" s="8" t="s">
        <v>14</v>
      </c>
      <c r="B8" s="132">
        <v>0</v>
      </c>
      <c r="C8" s="2"/>
      <c r="D8" s="45" t="s">
        <v>14</v>
      </c>
      <c r="E8" s="132">
        <v>13057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</row>
    <row r="9" spans="1:11" ht="22.5" customHeight="1">
      <c r="A9" s="8" t="s">
        <v>15</v>
      </c>
      <c r="B9" s="132">
        <v>9</v>
      </c>
      <c r="C9" s="2"/>
      <c r="D9" s="45" t="s">
        <v>15</v>
      </c>
      <c r="E9" s="132">
        <v>32088</v>
      </c>
      <c r="F9" s="132">
        <v>1</v>
      </c>
      <c r="G9" s="132">
        <v>1980</v>
      </c>
      <c r="H9" s="132">
        <v>0</v>
      </c>
      <c r="I9" s="132">
        <v>0</v>
      </c>
      <c r="J9" s="132">
        <v>0</v>
      </c>
      <c r="K9" s="132">
        <v>0</v>
      </c>
    </row>
    <row r="10" spans="1:11" ht="22.5" customHeight="1">
      <c r="A10" s="8" t="s">
        <v>16</v>
      </c>
      <c r="B10" s="132">
        <v>6</v>
      </c>
      <c r="C10" s="2"/>
      <c r="D10" s="45" t="s">
        <v>16</v>
      </c>
      <c r="E10" s="132">
        <v>25851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</row>
    <row r="11" spans="1:11" ht="22.5" customHeight="1">
      <c r="A11" s="8" t="s">
        <v>17</v>
      </c>
      <c r="B11" s="132">
        <v>7</v>
      </c>
      <c r="C11" s="2"/>
      <c r="D11" s="45" t="s">
        <v>17</v>
      </c>
      <c r="E11" s="132">
        <v>11434</v>
      </c>
      <c r="F11" s="132">
        <v>1</v>
      </c>
      <c r="G11" s="132">
        <v>1332</v>
      </c>
      <c r="H11" s="132">
        <v>1</v>
      </c>
      <c r="I11" s="132">
        <v>2317</v>
      </c>
      <c r="J11" s="132">
        <v>0</v>
      </c>
      <c r="K11" s="132">
        <v>0</v>
      </c>
    </row>
    <row r="12" spans="1:11" ht="22.5" customHeight="1">
      <c r="A12" s="8" t="s">
        <v>18</v>
      </c>
      <c r="B12" s="132">
        <v>3</v>
      </c>
      <c r="C12" s="2"/>
      <c r="D12" s="45" t="s">
        <v>18</v>
      </c>
      <c r="E12" s="132">
        <v>10370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</row>
    <row r="13" spans="1:11" ht="22.5" customHeight="1">
      <c r="A13" s="8" t="s">
        <v>19</v>
      </c>
      <c r="B13" s="132">
        <v>13</v>
      </c>
      <c r="C13" s="2"/>
      <c r="D13" s="45" t="s">
        <v>19</v>
      </c>
      <c r="E13" s="132">
        <v>41550</v>
      </c>
      <c r="F13" s="132">
        <v>0</v>
      </c>
      <c r="G13" s="132">
        <v>0</v>
      </c>
      <c r="H13" s="132">
        <v>1</v>
      </c>
      <c r="I13" s="132">
        <v>3681</v>
      </c>
      <c r="J13" s="132">
        <v>0</v>
      </c>
      <c r="K13" s="132">
        <v>0</v>
      </c>
    </row>
    <row r="14" spans="1:11" ht="22.5" customHeight="1">
      <c r="A14" s="8" t="s">
        <v>20</v>
      </c>
      <c r="B14" s="132">
        <v>2</v>
      </c>
      <c r="C14" s="2"/>
      <c r="D14" s="45" t="s">
        <v>20</v>
      </c>
      <c r="E14" s="132">
        <v>7307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</row>
    <row r="15" spans="1:11" ht="22.5" customHeight="1">
      <c r="A15" s="8" t="s">
        <v>21</v>
      </c>
      <c r="B15" s="132">
        <v>2</v>
      </c>
      <c r="C15" s="2"/>
      <c r="D15" s="45" t="s">
        <v>21</v>
      </c>
      <c r="E15" s="132">
        <v>12285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</row>
    <row r="16" spans="1:11" ht="22.5" customHeight="1">
      <c r="A16" s="8" t="s">
        <v>22</v>
      </c>
      <c r="B16" s="132">
        <v>5</v>
      </c>
      <c r="C16" s="2"/>
      <c r="D16" s="45" t="s">
        <v>22</v>
      </c>
      <c r="E16" s="132">
        <v>9736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</row>
    <row r="17" spans="1:11" ht="22.5" customHeight="1">
      <c r="A17" s="8" t="s">
        <v>130</v>
      </c>
      <c r="B17" s="132">
        <v>4</v>
      </c>
      <c r="C17" s="2"/>
      <c r="D17" s="45" t="s">
        <v>130</v>
      </c>
      <c r="E17" s="132">
        <v>10042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</row>
    <row r="18" spans="1:11" ht="22.5" customHeight="1">
      <c r="A18" s="74" t="s">
        <v>131</v>
      </c>
      <c r="B18" s="153">
        <v>6</v>
      </c>
      <c r="C18" s="2"/>
      <c r="D18" s="45" t="s">
        <v>131</v>
      </c>
      <c r="E18" s="153">
        <v>39983</v>
      </c>
      <c r="F18" s="153">
        <v>0</v>
      </c>
      <c r="G18" s="153">
        <v>0</v>
      </c>
      <c r="H18" s="153">
        <v>1</v>
      </c>
      <c r="I18" s="153">
        <v>3564</v>
      </c>
      <c r="J18" s="153">
        <v>0</v>
      </c>
      <c r="K18" s="153">
        <v>0</v>
      </c>
    </row>
    <row r="19" spans="1:11" ht="22.5" customHeight="1" thickBot="1">
      <c r="A19" s="75" t="s">
        <v>270</v>
      </c>
      <c r="B19" s="158">
        <v>0</v>
      </c>
      <c r="C19" s="2"/>
      <c r="D19" s="76" t="s">
        <v>270</v>
      </c>
      <c r="E19" s="132">
        <v>14716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</row>
    <row r="20" spans="1:11" ht="22.5" customHeight="1" thickBot="1">
      <c r="A20" s="9" t="s">
        <v>23</v>
      </c>
      <c r="B20" s="155">
        <f>SUM(B6:B19)</f>
        <v>89</v>
      </c>
      <c r="C20" s="2"/>
      <c r="D20" s="46" t="s">
        <v>23</v>
      </c>
      <c r="E20" s="77">
        <f aca="true" t="shared" si="0" ref="E20:K20">SUM(E6:E19)</f>
        <v>328477</v>
      </c>
      <c r="F20" s="77">
        <f t="shared" si="0"/>
        <v>3</v>
      </c>
      <c r="G20" s="77">
        <f t="shared" si="0"/>
        <v>5043</v>
      </c>
      <c r="H20" s="77">
        <f t="shared" si="0"/>
        <v>3</v>
      </c>
      <c r="I20" s="77">
        <f t="shared" si="0"/>
        <v>9562</v>
      </c>
      <c r="J20" s="77">
        <f t="shared" si="0"/>
        <v>1</v>
      </c>
      <c r="K20" s="77">
        <f t="shared" si="0"/>
        <v>1778</v>
      </c>
    </row>
    <row r="21" spans="1:11" ht="22.5" customHeight="1">
      <c r="A21" s="10" t="s">
        <v>24</v>
      </c>
      <c r="B21" s="148">
        <v>4</v>
      </c>
      <c r="C21" s="2"/>
      <c r="D21" s="47" t="s">
        <v>24</v>
      </c>
      <c r="E21" s="148">
        <v>6112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</row>
    <row r="22" spans="1:11" ht="22.5" customHeight="1">
      <c r="A22" s="8" t="s">
        <v>25</v>
      </c>
      <c r="B22" s="132">
        <v>0</v>
      </c>
      <c r="C22" s="2"/>
      <c r="D22" s="47" t="s">
        <v>25</v>
      </c>
      <c r="E22" s="132">
        <v>2761</v>
      </c>
      <c r="F22" s="132">
        <v>1</v>
      </c>
      <c r="G22" s="132">
        <v>2543</v>
      </c>
      <c r="H22" s="132">
        <v>0</v>
      </c>
      <c r="I22" s="132">
        <v>0</v>
      </c>
      <c r="J22" s="132">
        <v>0</v>
      </c>
      <c r="K22" s="132">
        <v>0</v>
      </c>
    </row>
    <row r="23" spans="1:11" ht="22.5" customHeight="1">
      <c r="A23" s="8" t="s">
        <v>26</v>
      </c>
      <c r="B23" s="132">
        <v>4</v>
      </c>
      <c r="C23" s="2"/>
      <c r="D23" s="47" t="s">
        <v>26</v>
      </c>
      <c r="E23" s="132">
        <v>4991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</row>
    <row r="24" spans="1:11" ht="22.5" customHeight="1">
      <c r="A24" s="8" t="s">
        <v>27</v>
      </c>
      <c r="B24" s="132">
        <v>3</v>
      </c>
      <c r="C24" s="2"/>
      <c r="D24" s="47" t="s">
        <v>27</v>
      </c>
      <c r="E24" s="132">
        <v>10437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</row>
    <row r="25" spans="1:11" ht="22.5" customHeight="1">
      <c r="A25" s="8" t="s">
        <v>28</v>
      </c>
      <c r="B25" s="132">
        <v>1</v>
      </c>
      <c r="C25" s="2"/>
      <c r="D25" s="47" t="s">
        <v>28</v>
      </c>
      <c r="E25" s="132">
        <v>7453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</row>
    <row r="26" spans="1:11" ht="22.5" customHeight="1">
      <c r="A26" s="8" t="s">
        <v>132</v>
      </c>
      <c r="B26" s="132">
        <v>3</v>
      </c>
      <c r="C26" s="2"/>
      <c r="D26" s="47" t="s">
        <v>132</v>
      </c>
      <c r="E26" s="132">
        <v>2582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</row>
    <row r="27" spans="1:11" ht="22.5" customHeight="1">
      <c r="A27" s="8" t="s">
        <v>133</v>
      </c>
      <c r="B27" s="132">
        <v>0</v>
      </c>
      <c r="C27" s="2"/>
      <c r="D27" s="47" t="s">
        <v>133</v>
      </c>
      <c r="E27" s="132">
        <v>4696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</row>
    <row r="28" spans="1:11" ht="22.5" customHeight="1">
      <c r="A28" s="8" t="s">
        <v>29</v>
      </c>
      <c r="B28" s="132">
        <v>2</v>
      </c>
      <c r="C28" s="2"/>
      <c r="D28" s="47" t="s">
        <v>29</v>
      </c>
      <c r="E28" s="132">
        <v>2842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</row>
    <row r="29" spans="1:11" ht="22.5" customHeight="1">
      <c r="A29" s="8" t="s">
        <v>30</v>
      </c>
      <c r="B29" s="132">
        <v>2</v>
      </c>
      <c r="C29" s="2"/>
      <c r="D29" s="47" t="s">
        <v>30</v>
      </c>
      <c r="E29" s="132">
        <v>2319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</row>
    <row r="30" spans="1:11" ht="22.5" customHeight="1">
      <c r="A30" s="8" t="s">
        <v>31</v>
      </c>
      <c r="B30" s="132">
        <v>0</v>
      </c>
      <c r="C30" s="2"/>
      <c r="D30" s="47" t="s">
        <v>31</v>
      </c>
      <c r="E30" s="132">
        <v>4260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</row>
    <row r="31" spans="1:11" ht="22.5" customHeight="1">
      <c r="A31" s="8" t="s">
        <v>32</v>
      </c>
      <c r="B31" s="132">
        <v>1</v>
      </c>
      <c r="C31" s="2"/>
      <c r="D31" s="47" t="s">
        <v>32</v>
      </c>
      <c r="E31" s="132">
        <v>5852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</row>
    <row r="32" spans="1:11" ht="22.5" customHeight="1">
      <c r="A32" s="8" t="s">
        <v>33</v>
      </c>
      <c r="B32" s="132">
        <v>0</v>
      </c>
      <c r="C32" s="2"/>
      <c r="D32" s="47" t="s">
        <v>33</v>
      </c>
      <c r="E32" s="132">
        <v>3812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</row>
    <row r="33" spans="1:11" ht="22.5" customHeight="1">
      <c r="A33" s="8" t="s">
        <v>36</v>
      </c>
      <c r="B33" s="132">
        <v>1</v>
      </c>
      <c r="C33" s="2"/>
      <c r="D33" s="47" t="s">
        <v>36</v>
      </c>
      <c r="E33" s="132">
        <v>1332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</row>
    <row r="34" spans="1:11" ht="22.5" customHeight="1">
      <c r="A34" s="8" t="s">
        <v>37</v>
      </c>
      <c r="B34" s="132">
        <v>0</v>
      </c>
      <c r="C34" s="2"/>
      <c r="D34" s="47" t="s">
        <v>37</v>
      </c>
      <c r="E34" s="132">
        <v>1084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</row>
    <row r="35" spans="1:11" ht="22.5" customHeight="1">
      <c r="A35" s="8" t="s">
        <v>34</v>
      </c>
      <c r="B35" s="132">
        <v>2</v>
      </c>
      <c r="C35" s="2"/>
      <c r="D35" s="47" t="s">
        <v>34</v>
      </c>
      <c r="E35" s="132">
        <v>3544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</row>
    <row r="36" spans="1:11" ht="22.5" customHeight="1">
      <c r="A36" s="8" t="s">
        <v>38</v>
      </c>
      <c r="B36" s="132">
        <v>0</v>
      </c>
      <c r="C36" s="2"/>
      <c r="D36" s="47" t="s">
        <v>38</v>
      </c>
      <c r="E36" s="132">
        <v>1557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</row>
    <row r="37" spans="1:11" ht="22.5" customHeight="1">
      <c r="A37" s="8" t="s">
        <v>39</v>
      </c>
      <c r="B37" s="132">
        <v>3</v>
      </c>
      <c r="C37" s="2"/>
      <c r="D37" s="47" t="s">
        <v>39</v>
      </c>
      <c r="E37" s="132">
        <v>2412</v>
      </c>
      <c r="F37" s="132"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</row>
    <row r="38" spans="1:11" ht="22.5" customHeight="1">
      <c r="A38" s="8" t="s">
        <v>134</v>
      </c>
      <c r="B38" s="132">
        <v>3</v>
      </c>
      <c r="C38" s="2"/>
      <c r="D38" s="47" t="s">
        <v>134</v>
      </c>
      <c r="E38" s="132">
        <v>6513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</row>
    <row r="39" spans="1:11" ht="22.5" customHeight="1" thickBot="1">
      <c r="A39" s="11" t="s">
        <v>35</v>
      </c>
      <c r="B39" s="158">
        <v>0</v>
      </c>
      <c r="C39" s="2"/>
      <c r="D39" s="48" t="s">
        <v>35</v>
      </c>
      <c r="E39" s="158">
        <v>4973</v>
      </c>
      <c r="F39" s="158">
        <v>0</v>
      </c>
      <c r="G39" s="158">
        <v>0</v>
      </c>
      <c r="H39" s="158">
        <v>1</v>
      </c>
      <c r="I39" s="158">
        <v>989</v>
      </c>
      <c r="J39" s="158">
        <v>0</v>
      </c>
      <c r="K39" s="158">
        <v>0</v>
      </c>
    </row>
    <row r="40" spans="1:11" ht="22.5" customHeight="1" thickBot="1">
      <c r="A40" s="49" t="s">
        <v>40</v>
      </c>
      <c r="B40" s="79">
        <f>SUM(B21:B39)</f>
        <v>29</v>
      </c>
      <c r="C40" s="3"/>
      <c r="D40" s="50" t="s">
        <v>40</v>
      </c>
      <c r="E40" s="159">
        <f aca="true" t="shared" si="1" ref="E40:K40">SUM(E21:E39)</f>
        <v>79532</v>
      </c>
      <c r="F40" s="159">
        <f t="shared" si="1"/>
        <v>1</v>
      </c>
      <c r="G40" s="159">
        <f t="shared" si="1"/>
        <v>2543</v>
      </c>
      <c r="H40" s="159">
        <f t="shared" si="1"/>
        <v>1</v>
      </c>
      <c r="I40" s="159">
        <f t="shared" si="1"/>
        <v>989</v>
      </c>
      <c r="J40" s="159">
        <f t="shared" si="1"/>
        <v>0</v>
      </c>
      <c r="K40" s="159">
        <f t="shared" si="1"/>
        <v>0</v>
      </c>
    </row>
    <row r="41" spans="1:11" ht="22.5" customHeight="1" thickTop="1">
      <c r="A41" s="10" t="s">
        <v>41</v>
      </c>
      <c r="B41" s="125">
        <f>B20+B40</f>
        <v>118</v>
      </c>
      <c r="C41" s="3"/>
      <c r="D41" s="51" t="s">
        <v>41</v>
      </c>
      <c r="E41" s="128">
        <f aca="true" t="shared" si="2" ref="E41:K41">E20+E40</f>
        <v>408009</v>
      </c>
      <c r="F41" s="128">
        <f t="shared" si="2"/>
        <v>4</v>
      </c>
      <c r="G41" s="128">
        <f t="shared" si="2"/>
        <v>7586</v>
      </c>
      <c r="H41" s="128">
        <f t="shared" si="2"/>
        <v>4</v>
      </c>
      <c r="I41" s="128">
        <f t="shared" si="2"/>
        <v>10551</v>
      </c>
      <c r="J41" s="128">
        <f t="shared" si="2"/>
        <v>1</v>
      </c>
      <c r="K41" s="128">
        <f t="shared" si="2"/>
        <v>1778</v>
      </c>
    </row>
    <row r="43" ht="22.5" customHeight="1">
      <c r="G43" s="5"/>
    </row>
    <row r="44" ht="22.5" customHeight="1">
      <c r="G44" s="5"/>
    </row>
    <row r="45" ht="22.5" customHeight="1">
      <c r="G45" s="5"/>
    </row>
  </sheetData>
  <sheetProtection/>
  <mergeCells count="9">
    <mergeCell ref="H3:I3"/>
    <mergeCell ref="J3:K3"/>
    <mergeCell ref="F4:G4"/>
    <mergeCell ref="H4:I4"/>
    <mergeCell ref="J4:K4"/>
    <mergeCell ref="A3:A5"/>
    <mergeCell ref="D3:D5"/>
    <mergeCell ref="F3:G3"/>
    <mergeCell ref="B3:B5"/>
  </mergeCells>
  <printOptions horizontalCentered="1" verticalCentered="1"/>
  <pageMargins left="0.5905511811023623" right="0.5905511811023623" top="0.7874015748031497" bottom="0.5905511811023623" header="0.5118110236220472" footer="0.1968503937007874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V41"/>
  <sheetViews>
    <sheetView showZeros="0" view="pageBreakPreview" zoomScale="80" zoomScaleNormal="85" zoomScaleSheetLayoutView="80" zoomScalePageLayoutView="0" workbookViewId="0" topLeftCell="A1">
      <pane xSplit="1" ySplit="5" topLeftCell="B6" activePane="bottomRight" state="frozen"/>
      <selection pane="topLeft" activeCell="P5" sqref="P5"/>
      <selection pane="topRight" activeCell="P5" sqref="P5"/>
      <selection pane="bottomLeft" activeCell="P5" sqref="P5"/>
      <selection pane="bottomRight" activeCell="X25" sqref="X25"/>
    </sheetView>
  </sheetViews>
  <sheetFormatPr defaultColWidth="9.00390625" defaultRowHeight="23.25" customHeight="1"/>
  <cols>
    <col min="1" max="1" width="10.625" style="4" customWidth="1"/>
    <col min="2" max="6" width="12.125" style="5" customWidth="1"/>
    <col min="7" max="8" width="12.125" style="14" customWidth="1"/>
    <col min="9" max="11" width="12.125" style="5" customWidth="1"/>
    <col min="12" max="21" width="12.125" style="6" customWidth="1"/>
    <col min="22" max="22" width="12.625" style="6" customWidth="1"/>
    <col min="23" max="16384" width="9.00390625" style="6" customWidth="1"/>
  </cols>
  <sheetData>
    <row r="1" ht="23.25" customHeight="1">
      <c r="B1" s="1" t="s">
        <v>161</v>
      </c>
    </row>
    <row r="2" spans="2:8" ht="23.25" customHeight="1">
      <c r="B2" s="5" t="s">
        <v>179</v>
      </c>
      <c r="H2" s="5"/>
    </row>
    <row r="3" spans="1:22" s="15" customFormat="1" ht="23.25" customHeight="1">
      <c r="A3" s="234" t="s">
        <v>11</v>
      </c>
      <c r="B3" s="118" t="s">
        <v>180</v>
      </c>
      <c r="C3" s="118" t="s">
        <v>181</v>
      </c>
      <c r="D3" s="118"/>
      <c r="E3" s="118" t="s">
        <v>182</v>
      </c>
      <c r="F3" s="118"/>
      <c r="G3" s="119" t="s">
        <v>183</v>
      </c>
      <c r="H3" s="119"/>
      <c r="I3" s="117" t="s">
        <v>184</v>
      </c>
      <c r="J3" s="120" t="s">
        <v>267</v>
      </c>
      <c r="K3" s="278" t="s">
        <v>268</v>
      </c>
      <c r="L3" s="279"/>
      <c r="M3" s="279"/>
      <c r="N3" s="280"/>
      <c r="O3" s="121" t="s">
        <v>185</v>
      </c>
      <c r="P3" s="95" t="s">
        <v>186</v>
      </c>
      <c r="Q3" s="95" t="s">
        <v>187</v>
      </c>
      <c r="R3" s="95" t="s">
        <v>188</v>
      </c>
      <c r="S3" s="95" t="s">
        <v>189</v>
      </c>
      <c r="T3" s="95" t="s">
        <v>190</v>
      </c>
      <c r="U3" s="234" t="s">
        <v>191</v>
      </c>
      <c r="V3" s="121" t="s">
        <v>192</v>
      </c>
    </row>
    <row r="4" spans="1:22" s="15" customFormat="1" ht="23.25" customHeight="1">
      <c r="A4" s="235"/>
      <c r="B4" s="257" t="s">
        <v>193</v>
      </c>
      <c r="C4" s="257" t="s">
        <v>194</v>
      </c>
      <c r="D4" s="257" t="s">
        <v>193</v>
      </c>
      <c r="E4" s="257" t="s">
        <v>194</v>
      </c>
      <c r="F4" s="257" t="s">
        <v>193</v>
      </c>
      <c r="G4" s="257" t="s">
        <v>194</v>
      </c>
      <c r="H4" s="257" t="s">
        <v>193</v>
      </c>
      <c r="I4" s="257" t="s">
        <v>194</v>
      </c>
      <c r="J4" s="241" t="s">
        <v>194</v>
      </c>
      <c r="K4" s="122" t="s">
        <v>195</v>
      </c>
      <c r="L4" s="123" t="s">
        <v>196</v>
      </c>
      <c r="M4" s="123" t="s">
        <v>197</v>
      </c>
      <c r="N4" s="123" t="s">
        <v>198</v>
      </c>
      <c r="O4" s="123" t="s">
        <v>199</v>
      </c>
      <c r="P4" s="234" t="s">
        <v>45</v>
      </c>
      <c r="Q4" s="234" t="s">
        <v>45</v>
      </c>
      <c r="R4" s="234" t="s">
        <v>45</v>
      </c>
      <c r="S4" s="234" t="s">
        <v>45</v>
      </c>
      <c r="T4" s="234" t="s">
        <v>45</v>
      </c>
      <c r="U4" s="235"/>
      <c r="V4" s="267" t="s">
        <v>200</v>
      </c>
    </row>
    <row r="5" spans="1:22" s="7" customFormat="1" ht="23.25" customHeight="1">
      <c r="A5" s="236"/>
      <c r="B5" s="243"/>
      <c r="C5" s="243"/>
      <c r="D5" s="243"/>
      <c r="E5" s="243"/>
      <c r="F5" s="243"/>
      <c r="G5" s="243"/>
      <c r="H5" s="243"/>
      <c r="I5" s="243"/>
      <c r="J5" s="243"/>
      <c r="K5" s="117" t="s">
        <v>45</v>
      </c>
      <c r="L5" s="117" t="s">
        <v>45</v>
      </c>
      <c r="M5" s="117" t="s">
        <v>45</v>
      </c>
      <c r="N5" s="117" t="s">
        <v>45</v>
      </c>
      <c r="O5" s="117" t="s">
        <v>45</v>
      </c>
      <c r="P5" s="236"/>
      <c r="Q5" s="236"/>
      <c r="R5" s="236"/>
      <c r="S5" s="236"/>
      <c r="T5" s="236"/>
      <c r="U5" s="99" t="s">
        <v>70</v>
      </c>
      <c r="V5" s="267"/>
    </row>
    <row r="6" spans="1:22" ht="23.25" customHeight="1">
      <c r="A6" s="8" t="s">
        <v>12</v>
      </c>
      <c r="B6" s="132">
        <v>31642</v>
      </c>
      <c r="C6" s="132">
        <v>11</v>
      </c>
      <c r="D6" s="132">
        <v>5412</v>
      </c>
      <c r="E6" s="132">
        <v>41</v>
      </c>
      <c r="F6" s="132">
        <v>15380</v>
      </c>
      <c r="G6" s="132">
        <v>7</v>
      </c>
      <c r="H6" s="132">
        <v>43729</v>
      </c>
      <c r="I6" s="132">
        <v>15</v>
      </c>
      <c r="J6" s="132">
        <v>3</v>
      </c>
      <c r="K6" s="132">
        <v>0</v>
      </c>
      <c r="L6" s="132">
        <v>1</v>
      </c>
      <c r="M6" s="132">
        <v>2</v>
      </c>
      <c r="N6" s="132">
        <v>0</v>
      </c>
      <c r="O6" s="132">
        <v>0</v>
      </c>
      <c r="P6" s="132">
        <v>10</v>
      </c>
      <c r="Q6" s="132">
        <v>1</v>
      </c>
      <c r="R6" s="132">
        <v>3</v>
      </c>
      <c r="S6" s="132">
        <v>7</v>
      </c>
      <c r="T6" s="132">
        <v>3</v>
      </c>
      <c r="U6" s="132">
        <v>1</v>
      </c>
      <c r="V6" s="132">
        <v>535</v>
      </c>
    </row>
    <row r="7" spans="1:22" ht="23.25" customHeight="1">
      <c r="A7" s="8" t="s">
        <v>13</v>
      </c>
      <c r="B7" s="132">
        <v>7196</v>
      </c>
      <c r="C7" s="132">
        <v>10</v>
      </c>
      <c r="D7" s="132">
        <v>4723</v>
      </c>
      <c r="E7" s="132">
        <v>3</v>
      </c>
      <c r="F7" s="132">
        <v>980</v>
      </c>
      <c r="G7" s="132">
        <v>1</v>
      </c>
      <c r="H7" s="132">
        <v>5553</v>
      </c>
      <c r="I7" s="132">
        <v>18</v>
      </c>
      <c r="J7" s="132">
        <v>4</v>
      </c>
      <c r="K7" s="132">
        <v>0</v>
      </c>
      <c r="L7" s="132">
        <v>0</v>
      </c>
      <c r="M7" s="132">
        <v>2</v>
      </c>
      <c r="N7" s="132">
        <v>0</v>
      </c>
      <c r="O7" s="132">
        <v>0</v>
      </c>
      <c r="P7" s="132">
        <v>4</v>
      </c>
      <c r="Q7" s="132">
        <v>1</v>
      </c>
      <c r="R7" s="132">
        <v>2</v>
      </c>
      <c r="S7" s="132">
        <v>1</v>
      </c>
      <c r="T7" s="132">
        <v>3</v>
      </c>
      <c r="U7" s="132">
        <v>0</v>
      </c>
      <c r="V7" s="132">
        <v>321</v>
      </c>
    </row>
    <row r="8" spans="1:22" ht="23.25" customHeight="1">
      <c r="A8" s="8" t="s">
        <v>14</v>
      </c>
      <c r="B8" s="132">
        <v>6734</v>
      </c>
      <c r="C8" s="132">
        <v>3</v>
      </c>
      <c r="D8" s="132">
        <v>2771</v>
      </c>
      <c r="E8" s="132">
        <v>0</v>
      </c>
      <c r="F8" s="132">
        <v>0</v>
      </c>
      <c r="G8" s="132">
        <v>2</v>
      </c>
      <c r="H8" s="132">
        <v>8983</v>
      </c>
      <c r="I8" s="132">
        <v>13</v>
      </c>
      <c r="J8" s="132">
        <v>1</v>
      </c>
      <c r="K8" s="132">
        <v>1</v>
      </c>
      <c r="L8" s="132">
        <v>0</v>
      </c>
      <c r="M8" s="132">
        <v>0</v>
      </c>
      <c r="N8" s="132">
        <v>0</v>
      </c>
      <c r="O8" s="132">
        <v>0</v>
      </c>
      <c r="P8" s="132">
        <v>3</v>
      </c>
      <c r="Q8" s="132">
        <v>0</v>
      </c>
      <c r="R8" s="132">
        <v>1</v>
      </c>
      <c r="S8" s="132">
        <v>1</v>
      </c>
      <c r="T8" s="132">
        <v>1</v>
      </c>
      <c r="U8" s="132">
        <v>0</v>
      </c>
      <c r="V8" s="132">
        <v>113</v>
      </c>
    </row>
    <row r="9" spans="1:22" ht="23.25" customHeight="1">
      <c r="A9" s="8" t="s">
        <v>15</v>
      </c>
      <c r="B9" s="132">
        <v>8605</v>
      </c>
      <c r="C9" s="132">
        <v>4</v>
      </c>
      <c r="D9" s="132">
        <v>12693</v>
      </c>
      <c r="E9" s="132">
        <v>0</v>
      </c>
      <c r="F9" s="132">
        <v>0</v>
      </c>
      <c r="G9" s="132">
        <v>2</v>
      </c>
      <c r="H9" s="132">
        <v>6923</v>
      </c>
      <c r="I9" s="132">
        <v>0</v>
      </c>
      <c r="J9" s="132">
        <v>4</v>
      </c>
      <c r="K9" s="132">
        <v>0</v>
      </c>
      <c r="L9" s="132">
        <v>0</v>
      </c>
      <c r="M9" s="132">
        <v>1</v>
      </c>
      <c r="N9" s="132">
        <v>1</v>
      </c>
      <c r="O9" s="132">
        <v>1</v>
      </c>
      <c r="P9" s="132">
        <v>27</v>
      </c>
      <c r="Q9" s="132">
        <v>1</v>
      </c>
      <c r="R9" s="132">
        <v>8</v>
      </c>
      <c r="S9" s="132">
        <v>2</v>
      </c>
      <c r="T9" s="132">
        <v>4</v>
      </c>
      <c r="U9" s="132">
        <v>0</v>
      </c>
      <c r="V9" s="132">
        <v>238</v>
      </c>
    </row>
    <row r="10" spans="1:22" ht="23.25" customHeight="1">
      <c r="A10" s="8" t="s">
        <v>16</v>
      </c>
      <c r="B10" s="132">
        <v>11385</v>
      </c>
      <c r="C10" s="132">
        <v>0</v>
      </c>
      <c r="D10" s="132">
        <v>0</v>
      </c>
      <c r="E10" s="132">
        <v>0</v>
      </c>
      <c r="F10" s="132">
        <v>0</v>
      </c>
      <c r="G10" s="132">
        <v>1</v>
      </c>
      <c r="H10" s="132">
        <v>15093</v>
      </c>
      <c r="I10" s="132">
        <v>0</v>
      </c>
      <c r="J10" s="132">
        <v>3</v>
      </c>
      <c r="K10" s="132">
        <v>1</v>
      </c>
      <c r="L10" s="132">
        <v>0</v>
      </c>
      <c r="M10" s="132">
        <v>2</v>
      </c>
      <c r="N10" s="132">
        <v>1</v>
      </c>
      <c r="O10" s="132">
        <v>0</v>
      </c>
      <c r="P10" s="132">
        <v>9</v>
      </c>
      <c r="Q10" s="132">
        <v>2</v>
      </c>
      <c r="R10" s="132">
        <v>2</v>
      </c>
      <c r="S10" s="132">
        <v>1</v>
      </c>
      <c r="T10" s="132">
        <v>1</v>
      </c>
      <c r="U10" s="132">
        <v>0</v>
      </c>
      <c r="V10" s="132">
        <v>164</v>
      </c>
    </row>
    <row r="11" spans="1:22" ht="23.25" customHeight="1">
      <c r="A11" s="8" t="s">
        <v>17</v>
      </c>
      <c r="B11" s="132">
        <v>7209</v>
      </c>
      <c r="C11" s="132">
        <v>5</v>
      </c>
      <c r="D11" s="132">
        <v>1745</v>
      </c>
      <c r="E11" s="132">
        <v>2</v>
      </c>
      <c r="F11" s="132">
        <v>464</v>
      </c>
      <c r="G11" s="132">
        <v>2</v>
      </c>
      <c r="H11" s="132">
        <v>14326</v>
      </c>
      <c r="I11" s="132">
        <v>0</v>
      </c>
      <c r="J11" s="132">
        <v>2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3</v>
      </c>
      <c r="Q11" s="132">
        <v>1</v>
      </c>
      <c r="R11" s="132">
        <v>1</v>
      </c>
      <c r="S11" s="132">
        <v>11</v>
      </c>
      <c r="T11" s="132">
        <v>1</v>
      </c>
      <c r="U11" s="132">
        <v>0</v>
      </c>
      <c r="V11" s="132">
        <v>67</v>
      </c>
    </row>
    <row r="12" spans="1:22" ht="23.25" customHeight="1">
      <c r="A12" s="8" t="s">
        <v>18</v>
      </c>
      <c r="B12" s="132">
        <v>5198</v>
      </c>
      <c r="C12" s="132">
        <v>1</v>
      </c>
      <c r="D12" s="132">
        <v>1816</v>
      </c>
      <c r="E12" s="132">
        <v>7</v>
      </c>
      <c r="F12" s="132">
        <v>2313</v>
      </c>
      <c r="G12" s="132">
        <v>1</v>
      </c>
      <c r="H12" s="132">
        <v>3938</v>
      </c>
      <c r="I12" s="132">
        <v>11</v>
      </c>
      <c r="J12" s="132">
        <v>2</v>
      </c>
      <c r="K12" s="132">
        <v>0</v>
      </c>
      <c r="L12" s="132">
        <v>0</v>
      </c>
      <c r="M12" s="132">
        <v>1</v>
      </c>
      <c r="N12" s="132">
        <v>0</v>
      </c>
      <c r="O12" s="132">
        <v>0</v>
      </c>
      <c r="P12" s="132">
        <v>7</v>
      </c>
      <c r="Q12" s="132">
        <v>1</v>
      </c>
      <c r="R12" s="132">
        <v>2</v>
      </c>
      <c r="S12" s="132">
        <v>1</v>
      </c>
      <c r="T12" s="132">
        <v>0</v>
      </c>
      <c r="U12" s="132">
        <v>0</v>
      </c>
      <c r="V12" s="132">
        <v>105</v>
      </c>
    </row>
    <row r="13" spans="1:22" ht="23.25" customHeight="1">
      <c r="A13" s="8" t="s">
        <v>19</v>
      </c>
      <c r="B13" s="132">
        <v>8048</v>
      </c>
      <c r="C13" s="132">
        <v>13</v>
      </c>
      <c r="D13" s="132">
        <v>19909</v>
      </c>
      <c r="E13" s="132">
        <v>0</v>
      </c>
      <c r="F13" s="132">
        <v>0</v>
      </c>
      <c r="G13" s="132">
        <v>2</v>
      </c>
      <c r="H13" s="132">
        <v>11384</v>
      </c>
      <c r="I13" s="132">
        <v>0</v>
      </c>
      <c r="J13" s="132">
        <v>8</v>
      </c>
      <c r="K13" s="132">
        <v>0</v>
      </c>
      <c r="L13" s="132">
        <v>0</v>
      </c>
      <c r="M13" s="132">
        <v>1</v>
      </c>
      <c r="N13" s="132">
        <v>0</v>
      </c>
      <c r="O13" s="132">
        <v>0</v>
      </c>
      <c r="P13" s="132">
        <v>32</v>
      </c>
      <c r="Q13" s="132">
        <v>2</v>
      </c>
      <c r="R13" s="132">
        <v>8</v>
      </c>
      <c r="S13" s="132">
        <v>5</v>
      </c>
      <c r="T13" s="132">
        <v>8</v>
      </c>
      <c r="U13" s="132">
        <v>0</v>
      </c>
      <c r="V13" s="132">
        <v>404</v>
      </c>
    </row>
    <row r="14" spans="1:22" ht="23.25" customHeight="1">
      <c r="A14" s="8" t="s">
        <v>20</v>
      </c>
      <c r="B14" s="132">
        <v>4710</v>
      </c>
      <c r="C14" s="132">
        <v>0</v>
      </c>
      <c r="D14" s="132">
        <v>0</v>
      </c>
      <c r="E14" s="132">
        <v>0</v>
      </c>
      <c r="F14" s="132">
        <v>0</v>
      </c>
      <c r="G14" s="132">
        <v>1</v>
      </c>
      <c r="H14" s="132">
        <v>3732</v>
      </c>
      <c r="I14" s="132">
        <v>11</v>
      </c>
      <c r="J14" s="132">
        <v>1</v>
      </c>
      <c r="K14" s="132">
        <v>1</v>
      </c>
      <c r="L14" s="132">
        <v>0</v>
      </c>
      <c r="M14" s="132">
        <v>0</v>
      </c>
      <c r="N14" s="132">
        <v>0</v>
      </c>
      <c r="O14" s="132">
        <v>0</v>
      </c>
      <c r="P14" s="132">
        <v>1</v>
      </c>
      <c r="Q14" s="132">
        <v>0</v>
      </c>
      <c r="R14" s="132">
        <v>3</v>
      </c>
      <c r="S14" s="132">
        <v>1</v>
      </c>
      <c r="T14" s="132">
        <v>1</v>
      </c>
      <c r="U14" s="132">
        <v>0</v>
      </c>
      <c r="V14" s="132">
        <v>81</v>
      </c>
    </row>
    <row r="15" spans="1:22" ht="23.25" customHeight="1">
      <c r="A15" s="8" t="s">
        <v>21</v>
      </c>
      <c r="B15" s="132">
        <v>5285</v>
      </c>
      <c r="C15" s="132">
        <v>8</v>
      </c>
      <c r="D15" s="132">
        <v>1512</v>
      </c>
      <c r="E15" s="132">
        <v>4</v>
      </c>
      <c r="F15" s="132">
        <v>1272</v>
      </c>
      <c r="G15" s="132">
        <v>1</v>
      </c>
      <c r="H15" s="132">
        <v>6980</v>
      </c>
      <c r="I15" s="132">
        <v>13</v>
      </c>
      <c r="J15" s="132">
        <v>1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3</v>
      </c>
      <c r="Q15" s="132">
        <v>0</v>
      </c>
      <c r="R15" s="132">
        <v>2</v>
      </c>
      <c r="S15" s="132">
        <v>3</v>
      </c>
      <c r="T15" s="132">
        <v>1</v>
      </c>
      <c r="U15" s="132">
        <v>0</v>
      </c>
      <c r="V15" s="132">
        <v>172</v>
      </c>
    </row>
    <row r="16" spans="1:22" ht="23.25" customHeight="1">
      <c r="A16" s="8" t="s">
        <v>22</v>
      </c>
      <c r="B16" s="132">
        <v>3845</v>
      </c>
      <c r="C16" s="132">
        <v>3</v>
      </c>
      <c r="D16" s="132">
        <v>2681</v>
      </c>
      <c r="E16" s="132">
        <v>0</v>
      </c>
      <c r="F16" s="132">
        <v>0</v>
      </c>
      <c r="G16" s="132">
        <v>2</v>
      </c>
      <c r="H16" s="132">
        <v>8061</v>
      </c>
      <c r="I16" s="132">
        <v>8</v>
      </c>
      <c r="J16" s="132">
        <v>1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3</v>
      </c>
      <c r="Q16" s="132">
        <v>0</v>
      </c>
      <c r="R16" s="132">
        <v>3</v>
      </c>
      <c r="S16" s="132">
        <v>1</v>
      </c>
      <c r="T16" s="132">
        <v>1</v>
      </c>
      <c r="U16" s="132">
        <v>0</v>
      </c>
      <c r="V16" s="132">
        <v>188</v>
      </c>
    </row>
    <row r="17" spans="1:22" ht="23.25" customHeight="1">
      <c r="A17" s="8" t="s">
        <v>130</v>
      </c>
      <c r="B17" s="132">
        <v>7262</v>
      </c>
      <c r="C17" s="132">
        <v>2</v>
      </c>
      <c r="D17" s="132">
        <v>3981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1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9</v>
      </c>
      <c r="Q17" s="132">
        <v>0</v>
      </c>
      <c r="R17" s="132">
        <v>3</v>
      </c>
      <c r="S17" s="132">
        <v>1</v>
      </c>
      <c r="T17" s="132">
        <v>0</v>
      </c>
      <c r="U17" s="132">
        <v>0</v>
      </c>
      <c r="V17" s="132">
        <v>105</v>
      </c>
    </row>
    <row r="18" spans="1:22" ht="23.25" customHeight="1">
      <c r="A18" s="74" t="s">
        <v>131</v>
      </c>
      <c r="B18" s="153">
        <v>8366</v>
      </c>
      <c r="C18" s="153">
        <v>6</v>
      </c>
      <c r="D18" s="153">
        <v>20337</v>
      </c>
      <c r="E18" s="153">
        <v>0</v>
      </c>
      <c r="F18" s="153">
        <v>0</v>
      </c>
      <c r="G18" s="153">
        <v>4</v>
      </c>
      <c r="H18" s="153">
        <v>21380</v>
      </c>
      <c r="I18" s="153">
        <v>1</v>
      </c>
      <c r="J18" s="153">
        <v>4</v>
      </c>
      <c r="K18" s="153">
        <v>0</v>
      </c>
      <c r="L18" s="153">
        <v>0</v>
      </c>
      <c r="M18" s="153">
        <v>0</v>
      </c>
      <c r="N18" s="153">
        <v>0</v>
      </c>
      <c r="O18" s="153">
        <v>1</v>
      </c>
      <c r="P18" s="153">
        <v>15</v>
      </c>
      <c r="Q18" s="153">
        <v>4</v>
      </c>
      <c r="R18" s="153">
        <v>6</v>
      </c>
      <c r="S18" s="153">
        <v>5</v>
      </c>
      <c r="T18" s="153">
        <v>5</v>
      </c>
      <c r="U18" s="153">
        <v>0</v>
      </c>
      <c r="V18" s="153">
        <v>55</v>
      </c>
    </row>
    <row r="19" spans="1:22" ht="23.25" customHeight="1" thickBot="1">
      <c r="A19" s="75" t="s">
        <v>270</v>
      </c>
      <c r="B19" s="158">
        <v>6276</v>
      </c>
      <c r="C19" s="158">
        <v>1</v>
      </c>
      <c r="D19" s="158">
        <v>19</v>
      </c>
      <c r="E19" s="158">
        <v>0</v>
      </c>
      <c r="F19" s="158">
        <v>0</v>
      </c>
      <c r="G19" s="158">
        <v>1</v>
      </c>
      <c r="H19" s="158">
        <v>2296</v>
      </c>
      <c r="I19" s="158">
        <v>0</v>
      </c>
      <c r="J19" s="158">
        <v>1</v>
      </c>
      <c r="K19" s="158">
        <v>0</v>
      </c>
      <c r="L19" s="158">
        <v>0</v>
      </c>
      <c r="M19" s="158">
        <v>0</v>
      </c>
      <c r="N19" s="158">
        <v>0</v>
      </c>
      <c r="O19" s="158">
        <v>1</v>
      </c>
      <c r="P19" s="158">
        <v>6</v>
      </c>
      <c r="Q19" s="158">
        <v>1</v>
      </c>
      <c r="R19" s="158">
        <v>3</v>
      </c>
      <c r="S19" s="158">
        <v>0</v>
      </c>
      <c r="T19" s="158">
        <v>0</v>
      </c>
      <c r="U19" s="158">
        <v>0</v>
      </c>
      <c r="V19" s="158">
        <v>33</v>
      </c>
    </row>
    <row r="20" spans="1:22" ht="23.25" customHeight="1" thickBot="1">
      <c r="A20" s="9" t="s">
        <v>201</v>
      </c>
      <c r="B20" s="77">
        <f>SUM(B6:B19)</f>
        <v>121761</v>
      </c>
      <c r="C20" s="77">
        <f>SUM(C6:C19)</f>
        <v>67</v>
      </c>
      <c r="D20" s="77">
        <f>SUM(D6:D19)</f>
        <v>77599</v>
      </c>
      <c r="E20" s="77">
        <f>SUM(E6:E18)</f>
        <v>57</v>
      </c>
      <c r="F20" s="77">
        <f>SUM(F6:F18)</f>
        <v>20409</v>
      </c>
      <c r="G20" s="77">
        <f>SUM(G6:G19)</f>
        <v>27</v>
      </c>
      <c r="H20" s="77">
        <f aca="true" t="shared" si="0" ref="H20:V20">SUM(H6:H19)</f>
        <v>152378</v>
      </c>
      <c r="I20" s="77">
        <f t="shared" si="0"/>
        <v>90</v>
      </c>
      <c r="J20" s="77">
        <f t="shared" si="0"/>
        <v>36</v>
      </c>
      <c r="K20" s="77">
        <f t="shared" si="0"/>
        <v>3</v>
      </c>
      <c r="L20" s="77">
        <f t="shared" si="0"/>
        <v>1</v>
      </c>
      <c r="M20" s="77">
        <f t="shared" si="0"/>
        <v>9</v>
      </c>
      <c r="N20" s="77">
        <f t="shared" si="0"/>
        <v>2</v>
      </c>
      <c r="O20" s="77">
        <f t="shared" si="0"/>
        <v>3</v>
      </c>
      <c r="P20" s="77">
        <f t="shared" si="0"/>
        <v>132</v>
      </c>
      <c r="Q20" s="77">
        <f t="shared" si="0"/>
        <v>14</v>
      </c>
      <c r="R20" s="77">
        <f t="shared" si="0"/>
        <v>47</v>
      </c>
      <c r="S20" s="77">
        <f t="shared" si="0"/>
        <v>40</v>
      </c>
      <c r="T20" s="77">
        <f t="shared" si="0"/>
        <v>29</v>
      </c>
      <c r="U20" s="77">
        <f t="shared" si="0"/>
        <v>1</v>
      </c>
      <c r="V20" s="77">
        <f t="shared" si="0"/>
        <v>2581</v>
      </c>
    </row>
    <row r="21" spans="1:22" ht="23.25" customHeight="1">
      <c r="A21" s="10" t="s">
        <v>24</v>
      </c>
      <c r="B21" s="160">
        <v>3748</v>
      </c>
      <c r="C21" s="160">
        <v>0</v>
      </c>
      <c r="D21" s="160">
        <v>0</v>
      </c>
      <c r="E21" s="160">
        <v>1</v>
      </c>
      <c r="F21" s="160">
        <v>204</v>
      </c>
      <c r="G21" s="160">
        <v>0</v>
      </c>
      <c r="H21" s="160">
        <v>0</v>
      </c>
      <c r="I21" s="160">
        <v>5</v>
      </c>
      <c r="J21" s="160">
        <v>1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1</v>
      </c>
      <c r="Q21" s="160">
        <v>1</v>
      </c>
      <c r="R21" s="160">
        <v>1</v>
      </c>
      <c r="S21" s="160">
        <v>0</v>
      </c>
      <c r="T21" s="160">
        <v>1</v>
      </c>
      <c r="U21" s="160">
        <v>0</v>
      </c>
      <c r="V21" s="160">
        <v>58</v>
      </c>
    </row>
    <row r="22" spans="1:22" ht="23.25" customHeight="1">
      <c r="A22" s="10" t="s">
        <v>25</v>
      </c>
      <c r="B22" s="132">
        <v>9768</v>
      </c>
      <c r="C22" s="132">
        <v>0</v>
      </c>
      <c r="D22" s="132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5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1</v>
      </c>
      <c r="Q22" s="132">
        <v>1</v>
      </c>
      <c r="R22" s="132">
        <v>1</v>
      </c>
      <c r="S22" s="132">
        <v>1</v>
      </c>
      <c r="T22" s="132">
        <v>2</v>
      </c>
      <c r="U22" s="132">
        <v>0</v>
      </c>
      <c r="V22" s="132">
        <v>27</v>
      </c>
    </row>
    <row r="23" spans="1:22" ht="23.25" customHeight="1">
      <c r="A23" s="10" t="s">
        <v>26</v>
      </c>
      <c r="B23" s="132">
        <v>3519</v>
      </c>
      <c r="C23" s="132">
        <v>0</v>
      </c>
      <c r="D23" s="132">
        <v>0</v>
      </c>
      <c r="E23" s="132">
        <v>1</v>
      </c>
      <c r="F23" s="132">
        <v>374</v>
      </c>
      <c r="G23" s="132">
        <v>0</v>
      </c>
      <c r="H23" s="132">
        <v>0</v>
      </c>
      <c r="I23" s="132">
        <v>10</v>
      </c>
      <c r="J23" s="132">
        <v>1</v>
      </c>
      <c r="K23" s="132">
        <v>0</v>
      </c>
      <c r="L23" s="132">
        <v>0</v>
      </c>
      <c r="M23" s="132">
        <v>0</v>
      </c>
      <c r="N23" s="132">
        <v>1</v>
      </c>
      <c r="O23" s="132">
        <v>0</v>
      </c>
      <c r="P23" s="132">
        <v>4</v>
      </c>
      <c r="Q23" s="132">
        <v>0</v>
      </c>
      <c r="R23" s="132">
        <v>1</v>
      </c>
      <c r="S23" s="132">
        <v>0</v>
      </c>
      <c r="T23" s="132">
        <v>1</v>
      </c>
      <c r="U23" s="132">
        <v>0</v>
      </c>
      <c r="V23" s="132">
        <v>113</v>
      </c>
    </row>
    <row r="24" spans="1:22" ht="23.25" customHeight="1">
      <c r="A24" s="10" t="s">
        <v>27</v>
      </c>
      <c r="B24" s="132">
        <v>6574</v>
      </c>
      <c r="C24" s="132">
        <v>0</v>
      </c>
      <c r="D24" s="132">
        <v>0</v>
      </c>
      <c r="E24" s="132">
        <v>2</v>
      </c>
      <c r="F24" s="132">
        <v>719</v>
      </c>
      <c r="G24" s="132">
        <v>0</v>
      </c>
      <c r="H24" s="132">
        <v>0</v>
      </c>
      <c r="I24" s="132">
        <v>10</v>
      </c>
      <c r="J24" s="132">
        <v>1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2</v>
      </c>
      <c r="Q24" s="132">
        <v>2</v>
      </c>
      <c r="R24" s="132">
        <v>1</v>
      </c>
      <c r="S24" s="132">
        <v>0</v>
      </c>
      <c r="T24" s="132">
        <v>0</v>
      </c>
      <c r="U24" s="132">
        <v>0</v>
      </c>
      <c r="V24" s="132">
        <v>17</v>
      </c>
    </row>
    <row r="25" spans="1:22" ht="23.25" customHeight="1">
      <c r="A25" s="10" t="s">
        <v>28</v>
      </c>
      <c r="B25" s="132">
        <v>3776</v>
      </c>
      <c r="C25" s="132">
        <v>0</v>
      </c>
      <c r="D25" s="132">
        <v>0</v>
      </c>
      <c r="E25" s="132">
        <v>4</v>
      </c>
      <c r="F25" s="132">
        <v>1229</v>
      </c>
      <c r="G25" s="132">
        <v>1</v>
      </c>
      <c r="H25" s="132">
        <v>3581</v>
      </c>
      <c r="I25" s="132">
        <v>1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1</v>
      </c>
      <c r="Q25" s="132">
        <v>0</v>
      </c>
      <c r="R25" s="132">
        <v>1</v>
      </c>
      <c r="S25" s="132">
        <v>0</v>
      </c>
      <c r="T25" s="132">
        <v>1</v>
      </c>
      <c r="U25" s="132">
        <v>0</v>
      </c>
      <c r="V25" s="132">
        <v>44</v>
      </c>
    </row>
    <row r="26" spans="1:22" ht="23.25" customHeight="1">
      <c r="A26" s="10" t="s">
        <v>132</v>
      </c>
      <c r="B26" s="132">
        <v>3054</v>
      </c>
      <c r="C26" s="132">
        <v>0</v>
      </c>
      <c r="D26" s="132">
        <v>0</v>
      </c>
      <c r="E26" s="132">
        <v>0</v>
      </c>
      <c r="F26" s="132">
        <v>0</v>
      </c>
      <c r="G26" s="132">
        <v>1</v>
      </c>
      <c r="H26" s="132">
        <v>2268</v>
      </c>
      <c r="I26" s="132">
        <v>0</v>
      </c>
      <c r="J26" s="132">
        <v>0</v>
      </c>
      <c r="K26" s="132">
        <v>0</v>
      </c>
      <c r="L26" s="132">
        <v>0</v>
      </c>
      <c r="M26" s="132">
        <v>0</v>
      </c>
      <c r="N26" s="132">
        <v>0</v>
      </c>
      <c r="O26" s="132">
        <v>0</v>
      </c>
      <c r="P26" s="132">
        <v>4</v>
      </c>
      <c r="Q26" s="132">
        <v>0</v>
      </c>
      <c r="R26" s="132">
        <v>2</v>
      </c>
      <c r="S26" s="132">
        <v>2</v>
      </c>
      <c r="T26" s="132">
        <v>1</v>
      </c>
      <c r="U26" s="132">
        <v>0</v>
      </c>
      <c r="V26" s="132">
        <v>63</v>
      </c>
    </row>
    <row r="27" spans="1:22" ht="23.25" customHeight="1">
      <c r="A27" s="10" t="s">
        <v>133</v>
      </c>
      <c r="B27" s="132">
        <v>4344</v>
      </c>
      <c r="C27" s="132">
        <v>0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7</v>
      </c>
      <c r="J27" s="132">
        <v>1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32">
        <v>7</v>
      </c>
      <c r="Q27" s="132">
        <v>1</v>
      </c>
      <c r="R27" s="132">
        <v>1</v>
      </c>
      <c r="S27" s="132">
        <v>1</v>
      </c>
      <c r="T27" s="132">
        <v>1</v>
      </c>
      <c r="U27" s="132">
        <v>0</v>
      </c>
      <c r="V27" s="132">
        <v>0</v>
      </c>
    </row>
    <row r="28" spans="1:22" ht="23.25" customHeight="1">
      <c r="A28" s="10" t="s">
        <v>29</v>
      </c>
      <c r="B28" s="132">
        <v>3614</v>
      </c>
      <c r="C28" s="132">
        <v>0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2</v>
      </c>
      <c r="J28" s="132">
        <v>1</v>
      </c>
      <c r="K28" s="132">
        <v>0</v>
      </c>
      <c r="L28" s="132">
        <v>0</v>
      </c>
      <c r="M28" s="132">
        <v>0</v>
      </c>
      <c r="N28" s="132">
        <v>0</v>
      </c>
      <c r="O28" s="132">
        <v>0</v>
      </c>
      <c r="P28" s="132">
        <v>1</v>
      </c>
      <c r="Q28" s="132">
        <v>0</v>
      </c>
      <c r="R28" s="132">
        <v>1</v>
      </c>
      <c r="S28" s="132">
        <v>0</v>
      </c>
      <c r="T28" s="132">
        <v>1</v>
      </c>
      <c r="U28" s="132">
        <v>0</v>
      </c>
      <c r="V28" s="132">
        <v>17</v>
      </c>
    </row>
    <row r="29" spans="1:22" ht="23.25" customHeight="1">
      <c r="A29" s="10" t="s">
        <v>30</v>
      </c>
      <c r="B29" s="132">
        <v>2883</v>
      </c>
      <c r="C29" s="132">
        <v>0</v>
      </c>
      <c r="D29" s="132">
        <v>0</v>
      </c>
      <c r="E29" s="132">
        <v>1</v>
      </c>
      <c r="F29" s="132">
        <v>279</v>
      </c>
      <c r="G29" s="132">
        <v>0</v>
      </c>
      <c r="H29" s="132">
        <v>0</v>
      </c>
      <c r="I29" s="132">
        <v>6</v>
      </c>
      <c r="J29" s="132">
        <v>0</v>
      </c>
      <c r="K29" s="132">
        <v>0</v>
      </c>
      <c r="L29" s="132">
        <v>0</v>
      </c>
      <c r="M29" s="132">
        <v>0</v>
      </c>
      <c r="N29" s="132">
        <v>0</v>
      </c>
      <c r="O29" s="132">
        <v>0</v>
      </c>
      <c r="P29" s="132">
        <v>2</v>
      </c>
      <c r="Q29" s="132">
        <v>0</v>
      </c>
      <c r="R29" s="132">
        <v>1</v>
      </c>
      <c r="S29" s="132">
        <v>0</v>
      </c>
      <c r="T29" s="132">
        <v>0</v>
      </c>
      <c r="U29" s="132">
        <v>0</v>
      </c>
      <c r="V29" s="132">
        <v>16</v>
      </c>
    </row>
    <row r="30" spans="1:22" ht="23.25" customHeight="1">
      <c r="A30" s="10" t="s">
        <v>31</v>
      </c>
      <c r="B30" s="132">
        <v>6115</v>
      </c>
      <c r="C30" s="132">
        <v>1</v>
      </c>
      <c r="D30" s="132">
        <v>283</v>
      </c>
      <c r="E30" s="132">
        <v>0</v>
      </c>
      <c r="F30" s="132">
        <v>0</v>
      </c>
      <c r="G30" s="132">
        <v>0</v>
      </c>
      <c r="H30" s="132">
        <v>0</v>
      </c>
      <c r="I30" s="132">
        <v>5</v>
      </c>
      <c r="J30" s="132">
        <v>1</v>
      </c>
      <c r="K30" s="132">
        <v>0</v>
      </c>
      <c r="L30" s="132">
        <v>0</v>
      </c>
      <c r="M30" s="132">
        <v>0</v>
      </c>
      <c r="N30" s="132">
        <v>0</v>
      </c>
      <c r="O30" s="132">
        <v>0</v>
      </c>
      <c r="P30" s="132">
        <v>4</v>
      </c>
      <c r="Q30" s="132">
        <v>0</v>
      </c>
      <c r="R30" s="132">
        <v>1</v>
      </c>
      <c r="S30" s="132">
        <v>0</v>
      </c>
      <c r="T30" s="132">
        <v>1</v>
      </c>
      <c r="U30" s="132">
        <v>0</v>
      </c>
      <c r="V30" s="132">
        <v>15</v>
      </c>
    </row>
    <row r="31" spans="1:22" ht="23.25" customHeight="1">
      <c r="A31" s="10" t="s">
        <v>32</v>
      </c>
      <c r="B31" s="132">
        <v>4423</v>
      </c>
      <c r="C31" s="132">
        <v>2</v>
      </c>
      <c r="D31" s="132">
        <v>102</v>
      </c>
      <c r="E31" s="132">
        <v>0</v>
      </c>
      <c r="F31" s="132">
        <v>0</v>
      </c>
      <c r="G31" s="132">
        <v>0</v>
      </c>
      <c r="H31" s="132">
        <v>0</v>
      </c>
      <c r="I31" s="132">
        <v>3</v>
      </c>
      <c r="J31" s="132">
        <v>1</v>
      </c>
      <c r="K31" s="132">
        <v>0</v>
      </c>
      <c r="L31" s="132">
        <v>0</v>
      </c>
      <c r="M31" s="132">
        <v>0</v>
      </c>
      <c r="N31" s="132">
        <v>0</v>
      </c>
      <c r="O31" s="132">
        <v>0</v>
      </c>
      <c r="P31" s="132">
        <v>4</v>
      </c>
      <c r="Q31" s="132">
        <v>0</v>
      </c>
      <c r="R31" s="132">
        <v>1</v>
      </c>
      <c r="S31" s="132">
        <v>0</v>
      </c>
      <c r="T31" s="132">
        <v>1</v>
      </c>
      <c r="U31" s="132">
        <v>0</v>
      </c>
      <c r="V31" s="132">
        <v>92</v>
      </c>
    </row>
    <row r="32" spans="1:22" ht="23.25" customHeight="1">
      <c r="A32" s="10" t="s">
        <v>33</v>
      </c>
      <c r="B32" s="132">
        <v>4756</v>
      </c>
      <c r="C32" s="132">
        <v>5</v>
      </c>
      <c r="D32" s="132">
        <v>626</v>
      </c>
      <c r="E32" s="132">
        <v>0</v>
      </c>
      <c r="F32" s="132">
        <v>0</v>
      </c>
      <c r="G32" s="132">
        <v>1</v>
      </c>
      <c r="H32" s="132">
        <v>3045</v>
      </c>
      <c r="I32" s="132">
        <v>0</v>
      </c>
      <c r="J32" s="132">
        <v>1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4</v>
      </c>
      <c r="Q32" s="132">
        <v>1</v>
      </c>
      <c r="R32" s="132">
        <v>1</v>
      </c>
      <c r="S32" s="132">
        <v>1</v>
      </c>
      <c r="T32" s="132">
        <v>1</v>
      </c>
      <c r="U32" s="132">
        <v>0</v>
      </c>
      <c r="V32" s="132">
        <v>54</v>
      </c>
    </row>
    <row r="33" spans="1:22" ht="23.25" customHeight="1">
      <c r="A33" s="10" t="s">
        <v>36</v>
      </c>
      <c r="B33" s="132">
        <v>1713</v>
      </c>
      <c r="C33" s="132">
        <v>0</v>
      </c>
      <c r="D33" s="132">
        <v>0</v>
      </c>
      <c r="E33" s="132">
        <v>1</v>
      </c>
      <c r="F33" s="132">
        <v>549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2">
        <v>1</v>
      </c>
      <c r="Q33" s="132">
        <v>0</v>
      </c>
      <c r="R33" s="132">
        <v>1</v>
      </c>
      <c r="S33" s="132">
        <v>0</v>
      </c>
      <c r="T33" s="132">
        <v>1</v>
      </c>
      <c r="U33" s="132">
        <v>0</v>
      </c>
      <c r="V33" s="132">
        <v>43</v>
      </c>
    </row>
    <row r="34" spans="1:22" ht="23.25" customHeight="1">
      <c r="A34" s="10" t="s">
        <v>37</v>
      </c>
      <c r="B34" s="132">
        <v>3418</v>
      </c>
      <c r="C34" s="132">
        <v>0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132">
        <v>0</v>
      </c>
      <c r="P34" s="132">
        <v>2</v>
      </c>
      <c r="Q34" s="132">
        <v>1</v>
      </c>
      <c r="R34" s="132">
        <v>1</v>
      </c>
      <c r="S34" s="132">
        <v>1</v>
      </c>
      <c r="T34" s="132">
        <v>1</v>
      </c>
      <c r="U34" s="132">
        <v>0</v>
      </c>
      <c r="V34" s="132">
        <v>34</v>
      </c>
    </row>
    <row r="35" spans="1:22" ht="23.25" customHeight="1">
      <c r="A35" s="10" t="s">
        <v>34</v>
      </c>
      <c r="B35" s="132">
        <v>2746</v>
      </c>
      <c r="C35" s="132">
        <v>2</v>
      </c>
      <c r="D35" s="132">
        <v>94</v>
      </c>
      <c r="E35" s="132">
        <v>0</v>
      </c>
      <c r="F35" s="132">
        <v>0</v>
      </c>
      <c r="G35" s="132">
        <v>0</v>
      </c>
      <c r="H35" s="132">
        <v>0</v>
      </c>
      <c r="I35" s="132">
        <v>4</v>
      </c>
      <c r="J35" s="132">
        <v>1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>
        <v>1</v>
      </c>
      <c r="Q35" s="132">
        <v>1</v>
      </c>
      <c r="R35" s="132">
        <v>2</v>
      </c>
      <c r="S35" s="132">
        <v>1</v>
      </c>
      <c r="T35" s="132">
        <v>0</v>
      </c>
      <c r="U35" s="132">
        <v>1</v>
      </c>
      <c r="V35" s="132">
        <v>45</v>
      </c>
    </row>
    <row r="36" spans="1:22" ht="23.25" customHeight="1">
      <c r="A36" s="10" t="s">
        <v>38</v>
      </c>
      <c r="B36" s="132">
        <v>2448</v>
      </c>
      <c r="C36" s="132">
        <v>0</v>
      </c>
      <c r="D36" s="132">
        <v>0</v>
      </c>
      <c r="E36" s="132">
        <v>1</v>
      </c>
      <c r="F36" s="132">
        <v>199</v>
      </c>
      <c r="G36" s="132">
        <v>0</v>
      </c>
      <c r="H36" s="132">
        <v>0</v>
      </c>
      <c r="I36" s="132">
        <v>1</v>
      </c>
      <c r="J36" s="132">
        <v>1</v>
      </c>
      <c r="K36" s="132">
        <v>0</v>
      </c>
      <c r="L36" s="132">
        <v>0</v>
      </c>
      <c r="M36" s="132">
        <v>0</v>
      </c>
      <c r="N36" s="132">
        <v>0</v>
      </c>
      <c r="O36" s="132">
        <v>0</v>
      </c>
      <c r="P36" s="132">
        <v>1</v>
      </c>
      <c r="Q36" s="132">
        <v>0</v>
      </c>
      <c r="R36" s="132">
        <v>2</v>
      </c>
      <c r="S36" s="132">
        <v>2</v>
      </c>
      <c r="T36" s="132">
        <v>1</v>
      </c>
      <c r="U36" s="132">
        <v>0</v>
      </c>
      <c r="V36" s="132">
        <v>24</v>
      </c>
    </row>
    <row r="37" spans="1:22" ht="23.25" customHeight="1">
      <c r="A37" s="10" t="s">
        <v>39</v>
      </c>
      <c r="B37" s="132">
        <v>2768</v>
      </c>
      <c r="C37" s="132">
        <v>0</v>
      </c>
      <c r="D37" s="132">
        <v>0</v>
      </c>
      <c r="E37" s="132">
        <v>0</v>
      </c>
      <c r="F37" s="132">
        <v>0</v>
      </c>
      <c r="G37" s="132">
        <v>0</v>
      </c>
      <c r="H37" s="132">
        <v>0</v>
      </c>
      <c r="I37" s="132">
        <v>3</v>
      </c>
      <c r="J37" s="132">
        <v>0</v>
      </c>
      <c r="K37" s="132">
        <v>0</v>
      </c>
      <c r="L37" s="132">
        <v>0</v>
      </c>
      <c r="M37" s="132">
        <v>0</v>
      </c>
      <c r="N37" s="132">
        <v>0</v>
      </c>
      <c r="O37" s="132">
        <v>0</v>
      </c>
      <c r="P37" s="132">
        <v>1</v>
      </c>
      <c r="Q37" s="132">
        <v>1</v>
      </c>
      <c r="R37" s="132">
        <v>1</v>
      </c>
      <c r="S37" s="132">
        <v>1</v>
      </c>
      <c r="T37" s="132">
        <v>1</v>
      </c>
      <c r="U37" s="132">
        <v>0</v>
      </c>
      <c r="V37" s="132">
        <v>36</v>
      </c>
    </row>
    <row r="38" spans="1:22" ht="23.25" customHeight="1">
      <c r="A38" s="10" t="s">
        <v>134</v>
      </c>
      <c r="B38" s="132">
        <v>8080</v>
      </c>
      <c r="C38" s="132">
        <v>0</v>
      </c>
      <c r="D38" s="132">
        <v>0</v>
      </c>
      <c r="E38" s="132">
        <v>6</v>
      </c>
      <c r="F38" s="132">
        <v>1673</v>
      </c>
      <c r="G38" s="132">
        <v>1</v>
      </c>
      <c r="H38" s="132">
        <v>5951</v>
      </c>
      <c r="I38" s="132">
        <v>0</v>
      </c>
      <c r="J38" s="132">
        <v>2</v>
      </c>
      <c r="K38" s="132">
        <v>0</v>
      </c>
      <c r="L38" s="132">
        <v>0</v>
      </c>
      <c r="M38" s="132">
        <v>0</v>
      </c>
      <c r="N38" s="132">
        <v>0</v>
      </c>
      <c r="O38" s="132">
        <v>0</v>
      </c>
      <c r="P38" s="132">
        <v>5</v>
      </c>
      <c r="Q38" s="132">
        <v>1</v>
      </c>
      <c r="R38" s="132">
        <v>3</v>
      </c>
      <c r="S38" s="132">
        <v>3</v>
      </c>
      <c r="T38" s="132">
        <v>2</v>
      </c>
      <c r="U38" s="132">
        <v>0</v>
      </c>
      <c r="V38" s="132">
        <v>45</v>
      </c>
    </row>
    <row r="39" spans="1:22" ht="23.25" customHeight="1" thickBot="1">
      <c r="A39" s="11" t="s">
        <v>35</v>
      </c>
      <c r="B39" s="158">
        <v>4567</v>
      </c>
      <c r="C39" s="158">
        <v>5</v>
      </c>
      <c r="D39" s="158">
        <v>3601</v>
      </c>
      <c r="E39" s="158">
        <v>3</v>
      </c>
      <c r="F39" s="158">
        <v>711</v>
      </c>
      <c r="G39" s="158">
        <v>0</v>
      </c>
      <c r="H39" s="158">
        <v>0</v>
      </c>
      <c r="I39" s="158">
        <v>0</v>
      </c>
      <c r="J39" s="158">
        <v>1</v>
      </c>
      <c r="K39" s="158">
        <v>0</v>
      </c>
      <c r="L39" s="158">
        <v>0</v>
      </c>
      <c r="M39" s="158">
        <v>1</v>
      </c>
      <c r="N39" s="158">
        <v>0</v>
      </c>
      <c r="O39" s="158">
        <v>0</v>
      </c>
      <c r="P39" s="158">
        <v>2</v>
      </c>
      <c r="Q39" s="158">
        <v>1</v>
      </c>
      <c r="R39" s="158">
        <v>1</v>
      </c>
      <c r="S39" s="158">
        <v>0</v>
      </c>
      <c r="T39" s="158">
        <v>2</v>
      </c>
      <c r="U39" s="158">
        <v>0</v>
      </c>
      <c r="V39" s="158">
        <v>17</v>
      </c>
    </row>
    <row r="40" spans="1:22" ht="23.25" customHeight="1" thickBot="1">
      <c r="A40" s="12" t="s">
        <v>40</v>
      </c>
      <c r="B40" s="135">
        <f>SUM(B21:B39)</f>
        <v>82314</v>
      </c>
      <c r="C40" s="135">
        <f aca="true" t="shared" si="1" ref="C40:V40">SUM(C21:C39)</f>
        <v>15</v>
      </c>
      <c r="D40" s="135">
        <f t="shared" si="1"/>
        <v>4706</v>
      </c>
      <c r="E40" s="135">
        <f t="shared" si="1"/>
        <v>20</v>
      </c>
      <c r="F40" s="135">
        <f t="shared" si="1"/>
        <v>5937</v>
      </c>
      <c r="G40" s="135">
        <f t="shared" si="1"/>
        <v>4</v>
      </c>
      <c r="H40" s="135">
        <f t="shared" si="1"/>
        <v>14845</v>
      </c>
      <c r="I40" s="135">
        <f t="shared" si="1"/>
        <v>62</v>
      </c>
      <c r="J40" s="135">
        <f t="shared" si="1"/>
        <v>13</v>
      </c>
      <c r="K40" s="135">
        <f t="shared" si="1"/>
        <v>0</v>
      </c>
      <c r="L40" s="135">
        <f t="shared" si="1"/>
        <v>0</v>
      </c>
      <c r="M40" s="135">
        <f t="shared" si="1"/>
        <v>1</v>
      </c>
      <c r="N40" s="135">
        <f t="shared" si="1"/>
        <v>1</v>
      </c>
      <c r="O40" s="135">
        <f t="shared" si="1"/>
        <v>0</v>
      </c>
      <c r="P40" s="135">
        <f t="shared" si="1"/>
        <v>48</v>
      </c>
      <c r="Q40" s="135">
        <f t="shared" si="1"/>
        <v>11</v>
      </c>
      <c r="R40" s="135">
        <f t="shared" si="1"/>
        <v>24</v>
      </c>
      <c r="S40" s="135">
        <f t="shared" si="1"/>
        <v>13</v>
      </c>
      <c r="T40" s="135">
        <f t="shared" si="1"/>
        <v>19</v>
      </c>
      <c r="U40" s="135">
        <f t="shared" si="1"/>
        <v>1</v>
      </c>
      <c r="V40" s="135">
        <f t="shared" si="1"/>
        <v>760</v>
      </c>
    </row>
    <row r="41" spans="1:22" ht="23.25" customHeight="1" thickTop="1">
      <c r="A41" s="13" t="s">
        <v>41</v>
      </c>
      <c r="B41" s="125">
        <f aca="true" t="shared" si="2" ref="B41:V41">B40+B20</f>
        <v>204075</v>
      </c>
      <c r="C41" s="125">
        <f t="shared" si="2"/>
        <v>82</v>
      </c>
      <c r="D41" s="125">
        <f t="shared" si="2"/>
        <v>82305</v>
      </c>
      <c r="E41" s="125">
        <f t="shared" si="2"/>
        <v>77</v>
      </c>
      <c r="F41" s="125">
        <f t="shared" si="2"/>
        <v>26346</v>
      </c>
      <c r="G41" s="125">
        <f t="shared" si="2"/>
        <v>31</v>
      </c>
      <c r="H41" s="125">
        <f t="shared" si="2"/>
        <v>167223</v>
      </c>
      <c r="I41" s="125">
        <f t="shared" si="2"/>
        <v>152</v>
      </c>
      <c r="J41" s="125">
        <f t="shared" si="2"/>
        <v>49</v>
      </c>
      <c r="K41" s="125">
        <f t="shared" si="2"/>
        <v>3</v>
      </c>
      <c r="L41" s="125">
        <f t="shared" si="2"/>
        <v>1</v>
      </c>
      <c r="M41" s="125">
        <f t="shared" si="2"/>
        <v>10</v>
      </c>
      <c r="N41" s="125">
        <f t="shared" si="2"/>
        <v>3</v>
      </c>
      <c r="O41" s="125">
        <f t="shared" si="2"/>
        <v>3</v>
      </c>
      <c r="P41" s="125">
        <f t="shared" si="2"/>
        <v>180</v>
      </c>
      <c r="Q41" s="125">
        <f t="shared" si="2"/>
        <v>25</v>
      </c>
      <c r="R41" s="125">
        <f t="shared" si="2"/>
        <v>71</v>
      </c>
      <c r="S41" s="125">
        <f t="shared" si="2"/>
        <v>53</v>
      </c>
      <c r="T41" s="125">
        <f t="shared" si="2"/>
        <v>48</v>
      </c>
      <c r="U41" s="125">
        <f t="shared" si="2"/>
        <v>2</v>
      </c>
      <c r="V41" s="125">
        <f t="shared" si="2"/>
        <v>3341</v>
      </c>
    </row>
  </sheetData>
  <sheetProtection/>
  <mergeCells count="18">
    <mergeCell ref="V4:V5"/>
    <mergeCell ref="S4:S5"/>
    <mergeCell ref="U3:U4"/>
    <mergeCell ref="T4:T5"/>
    <mergeCell ref="R4:R5"/>
    <mergeCell ref="B4:B5"/>
    <mergeCell ref="C4:C5"/>
    <mergeCell ref="D4:D5"/>
    <mergeCell ref="E4:E5"/>
    <mergeCell ref="G4:G5"/>
    <mergeCell ref="Q4:Q5"/>
    <mergeCell ref="F4:F5"/>
    <mergeCell ref="H4:H5"/>
    <mergeCell ref="J4:J5"/>
    <mergeCell ref="A3:A5"/>
    <mergeCell ref="I4:I5"/>
    <mergeCell ref="P4:P5"/>
    <mergeCell ref="K3:N3"/>
  </mergeCells>
  <printOptions horizontalCentered="1" verticalCentered="1"/>
  <pageMargins left="0.5905511811023623" right="0.5905511811023623" top="0.7874015748031497" bottom="0.5905511811023623" header="0.5118110236220472" footer="0.31496062992125984"/>
  <pageSetup fitToHeight="1" fitToWidth="1" horizontalDpi="600" verticalDpi="600" orientation="landscape" paperSize="9" scale="48" r:id="rId1"/>
  <ignoredErrors>
    <ignoredError sqref="E20:F2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AC41"/>
  <sheetViews>
    <sheetView showZeros="0" zoomScale="85" zoomScaleNormal="85" zoomScaleSheetLayoutView="100" zoomScalePageLayoutView="0" workbookViewId="0" topLeftCell="A1">
      <pane xSplit="1" ySplit="5" topLeftCell="B6" activePane="bottomRight" state="frozen"/>
      <selection pane="topLeft" activeCell="P5" sqref="P5"/>
      <selection pane="topRight" activeCell="P5" sqref="P5"/>
      <selection pane="bottomLeft" activeCell="P5" sqref="P5"/>
      <selection pane="bottomRight" activeCell="AG40" sqref="AG40"/>
    </sheetView>
  </sheetViews>
  <sheetFormatPr defaultColWidth="10.625" defaultRowHeight="22.5" customHeight="1"/>
  <cols>
    <col min="1" max="1" width="10.75390625" style="4" customWidth="1"/>
    <col min="2" max="13" width="10.625" style="5" customWidth="1"/>
    <col min="14" max="14" width="12.875" style="5" bestFit="1" customWidth="1"/>
    <col min="15" max="16" width="10.625" style="5" customWidth="1"/>
    <col min="17" max="17" width="12.875" style="5" bestFit="1" customWidth="1"/>
    <col min="18" max="18" width="10.625" style="5" customWidth="1"/>
    <col min="19" max="19" width="12.875" style="5" bestFit="1" customWidth="1"/>
    <col min="20" max="29" width="10.625" style="5" customWidth="1"/>
    <col min="30" max="16384" width="10.625" style="6" customWidth="1"/>
  </cols>
  <sheetData>
    <row r="1" ht="22.5" customHeight="1">
      <c r="B1" s="1" t="s">
        <v>162</v>
      </c>
    </row>
    <row r="2" spans="2:20" ht="22.5" customHeight="1">
      <c r="B2" s="5" t="s">
        <v>174</v>
      </c>
      <c r="O2" s="5" t="s">
        <v>175</v>
      </c>
      <c r="T2" s="5" t="s">
        <v>176</v>
      </c>
    </row>
    <row r="3" spans="1:29" s="7" customFormat="1" ht="22.5" customHeight="1">
      <c r="A3" s="234" t="s">
        <v>11</v>
      </c>
      <c r="B3" s="257" t="s">
        <v>52</v>
      </c>
      <c r="C3" s="249" t="s">
        <v>46</v>
      </c>
      <c r="D3" s="251"/>
      <c r="E3" s="249" t="s">
        <v>177</v>
      </c>
      <c r="F3" s="250"/>
      <c r="G3" s="250"/>
      <c r="H3" s="250"/>
      <c r="I3" s="250"/>
      <c r="J3" s="250"/>
      <c r="K3" s="281"/>
      <c r="L3" s="124"/>
      <c r="M3" s="100"/>
      <c r="N3" s="100"/>
      <c r="O3" s="100"/>
      <c r="P3" s="100"/>
      <c r="Q3" s="100"/>
      <c r="R3" s="100"/>
      <c r="S3" s="100"/>
      <c r="T3" s="249" t="s">
        <v>60</v>
      </c>
      <c r="U3" s="250"/>
      <c r="V3" s="250"/>
      <c r="W3" s="250"/>
      <c r="X3" s="251"/>
      <c r="Y3" s="249" t="s">
        <v>178</v>
      </c>
      <c r="Z3" s="250"/>
      <c r="AA3" s="250"/>
      <c r="AB3" s="250"/>
      <c r="AC3" s="251"/>
    </row>
    <row r="4" spans="1:29" s="7" customFormat="1" ht="22.5" customHeight="1">
      <c r="A4" s="235"/>
      <c r="B4" s="242"/>
      <c r="C4" s="257" t="s">
        <v>47</v>
      </c>
      <c r="D4" s="257" t="s">
        <v>48</v>
      </c>
      <c r="E4" s="257" t="s">
        <v>53</v>
      </c>
      <c r="F4" s="257" t="s">
        <v>54</v>
      </c>
      <c r="G4" s="257" t="s">
        <v>276</v>
      </c>
      <c r="H4" s="257" t="s">
        <v>49</v>
      </c>
      <c r="I4" s="257" t="s">
        <v>50</v>
      </c>
      <c r="J4" s="257" t="s">
        <v>55</v>
      </c>
      <c r="K4" s="257" t="s">
        <v>48</v>
      </c>
      <c r="L4" s="65" t="s">
        <v>141</v>
      </c>
      <c r="M4" s="97" t="s">
        <v>51</v>
      </c>
      <c r="N4" s="97" t="s">
        <v>43</v>
      </c>
      <c r="O4" s="97" t="s">
        <v>56</v>
      </c>
      <c r="P4" s="97" t="s">
        <v>57</v>
      </c>
      <c r="Q4" s="97" t="s">
        <v>58</v>
      </c>
      <c r="R4" s="97" t="s">
        <v>51</v>
      </c>
      <c r="S4" s="97" t="s">
        <v>43</v>
      </c>
      <c r="T4" s="257" t="s">
        <v>56</v>
      </c>
      <c r="U4" s="257" t="s">
        <v>57</v>
      </c>
      <c r="V4" s="257" t="s">
        <v>59</v>
      </c>
      <c r="W4" s="257" t="s">
        <v>51</v>
      </c>
      <c r="X4" s="257" t="s">
        <v>43</v>
      </c>
      <c r="Y4" s="257" t="s">
        <v>56</v>
      </c>
      <c r="Z4" s="257" t="s">
        <v>57</v>
      </c>
      <c r="AA4" s="257" t="s">
        <v>59</v>
      </c>
      <c r="AB4" s="257" t="s">
        <v>51</v>
      </c>
      <c r="AC4" s="257" t="s">
        <v>43</v>
      </c>
    </row>
    <row r="5" spans="1:29" s="7" customFormat="1" ht="22.5" customHeight="1">
      <c r="A5" s="236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98"/>
      <c r="M5" s="98"/>
      <c r="N5" s="98"/>
      <c r="O5" s="98"/>
      <c r="P5" s="98"/>
      <c r="Q5" s="98"/>
      <c r="R5" s="98"/>
      <c r="S5" s="98"/>
      <c r="T5" s="243"/>
      <c r="U5" s="243"/>
      <c r="V5" s="243"/>
      <c r="W5" s="243"/>
      <c r="X5" s="243"/>
      <c r="Y5" s="243"/>
      <c r="Z5" s="243"/>
      <c r="AA5" s="243"/>
      <c r="AB5" s="243"/>
      <c r="AC5" s="243"/>
    </row>
    <row r="6" spans="1:29" ht="22.5" customHeight="1">
      <c r="A6" s="8" t="s">
        <v>12</v>
      </c>
      <c r="B6" s="132">
        <v>33475</v>
      </c>
      <c r="C6" s="132">
        <v>24945</v>
      </c>
      <c r="D6" s="132">
        <v>887344</v>
      </c>
      <c r="E6" s="132">
        <v>822072</v>
      </c>
      <c r="F6" s="132">
        <v>541732</v>
      </c>
      <c r="G6" s="132"/>
      <c r="H6" s="132">
        <v>76654</v>
      </c>
      <c r="I6" s="132">
        <v>255789</v>
      </c>
      <c r="J6" s="132">
        <v>4294442</v>
      </c>
      <c r="K6" s="132">
        <v>4787608</v>
      </c>
      <c r="L6" s="132">
        <v>0</v>
      </c>
      <c r="M6" s="132">
        <v>0</v>
      </c>
      <c r="N6" s="203">
        <f>SUM(B6:M6)</f>
        <v>11724061</v>
      </c>
      <c r="O6" s="132">
        <v>735529</v>
      </c>
      <c r="P6" s="132">
        <v>0</v>
      </c>
      <c r="Q6" s="132">
        <v>15944412</v>
      </c>
      <c r="R6" s="132">
        <v>249935</v>
      </c>
      <c r="S6" s="203">
        <f>SUM(O6:R6)</f>
        <v>16929876</v>
      </c>
      <c r="T6" s="132">
        <v>57509</v>
      </c>
      <c r="U6" s="132">
        <v>0</v>
      </c>
      <c r="V6" s="132">
        <v>158448</v>
      </c>
      <c r="W6" s="132">
        <v>110290</v>
      </c>
      <c r="X6" s="203">
        <f>SUM(T6:W6)</f>
        <v>326247</v>
      </c>
      <c r="Y6" s="132"/>
      <c r="Z6" s="132"/>
      <c r="AA6" s="132">
        <v>8350209</v>
      </c>
      <c r="AB6" s="132">
        <v>0</v>
      </c>
      <c r="AC6" s="203">
        <f>SUM(Y6:AB6)</f>
        <v>8350209</v>
      </c>
    </row>
    <row r="7" spans="1:29" ht="22.5" customHeight="1">
      <c r="A7" s="8" t="s">
        <v>13</v>
      </c>
      <c r="B7" s="132">
        <v>39299</v>
      </c>
      <c r="C7" s="132">
        <v>40704</v>
      </c>
      <c r="D7" s="132">
        <v>164212</v>
      </c>
      <c r="E7" s="132">
        <v>194350</v>
      </c>
      <c r="F7" s="132">
        <v>300977</v>
      </c>
      <c r="G7" s="132"/>
      <c r="H7" s="132">
        <v>0</v>
      </c>
      <c r="I7" s="132">
        <v>192574</v>
      </c>
      <c r="J7" s="132">
        <v>758426</v>
      </c>
      <c r="K7" s="132">
        <v>5288352</v>
      </c>
      <c r="L7" s="132">
        <v>0</v>
      </c>
      <c r="M7" s="132">
        <v>0</v>
      </c>
      <c r="N7" s="203">
        <f aca="true" t="shared" si="0" ref="N7:N18">SUM(B7:M7)</f>
        <v>6978894</v>
      </c>
      <c r="O7" s="132">
        <v>420629</v>
      </c>
      <c r="P7" s="132">
        <v>0</v>
      </c>
      <c r="Q7" s="132">
        <v>64516784</v>
      </c>
      <c r="R7" s="132">
        <v>9745639</v>
      </c>
      <c r="S7" s="203">
        <f aca="true" t="shared" si="1" ref="S7:S18">SUM(O7:R7)</f>
        <v>74683052</v>
      </c>
      <c r="T7" s="132">
        <v>0</v>
      </c>
      <c r="U7" s="132">
        <v>0</v>
      </c>
      <c r="V7" s="132">
        <v>0</v>
      </c>
      <c r="W7" s="132">
        <v>0</v>
      </c>
      <c r="X7" s="203">
        <f aca="true" t="shared" si="2" ref="X7:X39">SUM(T7:W7)</f>
        <v>0</v>
      </c>
      <c r="Y7" s="132"/>
      <c r="Z7" s="132"/>
      <c r="AA7" s="132">
        <v>346684</v>
      </c>
      <c r="AB7" s="132">
        <v>0</v>
      </c>
      <c r="AC7" s="203">
        <f aca="true" t="shared" si="3" ref="AC7:AC39">SUM(Y7:AB7)</f>
        <v>346684</v>
      </c>
    </row>
    <row r="8" spans="1:29" ht="22.5" customHeight="1">
      <c r="A8" s="8" t="s">
        <v>14</v>
      </c>
      <c r="B8" s="132">
        <v>20176</v>
      </c>
      <c r="C8" s="132">
        <v>29290</v>
      </c>
      <c r="D8" s="132">
        <v>2830</v>
      </c>
      <c r="E8" s="132">
        <v>237664</v>
      </c>
      <c r="F8" s="132">
        <v>163201</v>
      </c>
      <c r="G8" s="132"/>
      <c r="H8" s="132">
        <v>0</v>
      </c>
      <c r="I8" s="132">
        <v>91100</v>
      </c>
      <c r="J8" s="132">
        <v>388686</v>
      </c>
      <c r="K8" s="132">
        <v>1287791</v>
      </c>
      <c r="L8" s="132">
        <v>707765</v>
      </c>
      <c r="M8" s="132">
        <v>15802</v>
      </c>
      <c r="N8" s="203">
        <f t="shared" si="0"/>
        <v>2944305</v>
      </c>
      <c r="O8" s="132">
        <v>283455</v>
      </c>
      <c r="P8" s="132">
        <v>1831</v>
      </c>
      <c r="Q8" s="132">
        <v>57845558</v>
      </c>
      <c r="R8" s="132">
        <v>305287</v>
      </c>
      <c r="S8" s="203">
        <f t="shared" si="1"/>
        <v>58436131</v>
      </c>
      <c r="T8" s="132">
        <v>0</v>
      </c>
      <c r="U8" s="132">
        <v>0</v>
      </c>
      <c r="V8" s="132">
        <v>500708</v>
      </c>
      <c r="W8" s="132">
        <v>11994</v>
      </c>
      <c r="X8" s="203">
        <f t="shared" si="2"/>
        <v>512702</v>
      </c>
      <c r="Y8" s="132"/>
      <c r="Z8" s="132"/>
      <c r="AA8" s="132">
        <v>0</v>
      </c>
      <c r="AB8" s="132">
        <v>0</v>
      </c>
      <c r="AC8" s="203">
        <f t="shared" si="3"/>
        <v>0</v>
      </c>
    </row>
    <row r="9" spans="1:29" ht="22.5" customHeight="1">
      <c r="A9" s="8" t="s">
        <v>15</v>
      </c>
      <c r="B9" s="132">
        <v>35417</v>
      </c>
      <c r="C9" s="132">
        <v>26455</v>
      </c>
      <c r="D9" s="132">
        <v>34101</v>
      </c>
      <c r="E9" s="132">
        <v>397181</v>
      </c>
      <c r="F9" s="132">
        <v>437276</v>
      </c>
      <c r="G9" s="132"/>
      <c r="H9" s="132">
        <v>0</v>
      </c>
      <c r="I9" s="132">
        <v>230711</v>
      </c>
      <c r="J9" s="132">
        <v>1266485</v>
      </c>
      <c r="K9" s="132">
        <v>3035992</v>
      </c>
      <c r="L9" s="132">
        <v>0</v>
      </c>
      <c r="M9" s="132">
        <v>0</v>
      </c>
      <c r="N9" s="203">
        <f t="shared" si="0"/>
        <v>5463618</v>
      </c>
      <c r="O9" s="132">
        <v>641394</v>
      </c>
      <c r="P9" s="132">
        <v>214553</v>
      </c>
      <c r="Q9" s="132">
        <v>12139901</v>
      </c>
      <c r="R9" s="132">
        <v>1103062</v>
      </c>
      <c r="S9" s="203">
        <f t="shared" si="1"/>
        <v>14098910</v>
      </c>
      <c r="T9" s="132">
        <v>10625</v>
      </c>
      <c r="U9" s="132">
        <v>3194</v>
      </c>
      <c r="V9" s="132">
        <v>0</v>
      </c>
      <c r="W9" s="132">
        <v>2334</v>
      </c>
      <c r="X9" s="203">
        <f t="shared" si="2"/>
        <v>16153</v>
      </c>
      <c r="Y9" s="132"/>
      <c r="Z9" s="132"/>
      <c r="AA9" s="132">
        <v>0</v>
      </c>
      <c r="AB9" s="132">
        <v>0</v>
      </c>
      <c r="AC9" s="203">
        <f t="shared" si="3"/>
        <v>0</v>
      </c>
    </row>
    <row r="10" spans="1:29" ht="22.5" customHeight="1">
      <c r="A10" s="8" t="s">
        <v>16</v>
      </c>
      <c r="B10" s="132">
        <v>101850</v>
      </c>
      <c r="C10" s="132">
        <v>42825</v>
      </c>
      <c r="D10" s="132">
        <v>7976</v>
      </c>
      <c r="E10" s="132">
        <v>427704</v>
      </c>
      <c r="F10" s="132">
        <v>361209</v>
      </c>
      <c r="G10" s="132"/>
      <c r="H10" s="132">
        <v>0</v>
      </c>
      <c r="I10" s="132">
        <v>135450</v>
      </c>
      <c r="J10" s="132">
        <v>1932819</v>
      </c>
      <c r="K10" s="132">
        <v>2711472</v>
      </c>
      <c r="L10" s="132">
        <v>3648421</v>
      </c>
      <c r="M10" s="132">
        <v>0</v>
      </c>
      <c r="N10" s="203">
        <f t="shared" si="0"/>
        <v>9369726</v>
      </c>
      <c r="O10" s="132">
        <v>324442</v>
      </c>
      <c r="P10" s="132">
        <v>32419</v>
      </c>
      <c r="Q10" s="132">
        <v>350707</v>
      </c>
      <c r="R10" s="132">
        <v>1212848</v>
      </c>
      <c r="S10" s="203">
        <f t="shared" si="1"/>
        <v>1920416</v>
      </c>
      <c r="T10" s="132">
        <v>0</v>
      </c>
      <c r="U10" s="132">
        <v>0</v>
      </c>
      <c r="V10" s="132">
        <v>0</v>
      </c>
      <c r="W10" s="132">
        <v>0</v>
      </c>
      <c r="X10" s="203">
        <f t="shared" si="2"/>
        <v>0</v>
      </c>
      <c r="Y10" s="132"/>
      <c r="Z10" s="132"/>
      <c r="AA10" s="132">
        <v>103828</v>
      </c>
      <c r="AB10" s="132">
        <v>0</v>
      </c>
      <c r="AC10" s="203">
        <f t="shared" si="3"/>
        <v>103828</v>
      </c>
    </row>
    <row r="11" spans="1:29" ht="22.5" customHeight="1">
      <c r="A11" s="8" t="s">
        <v>17</v>
      </c>
      <c r="B11" s="132">
        <v>35635</v>
      </c>
      <c r="C11" s="132">
        <v>27765</v>
      </c>
      <c r="D11" s="132">
        <v>15462</v>
      </c>
      <c r="E11" s="132">
        <v>251680</v>
      </c>
      <c r="F11" s="132">
        <v>166164</v>
      </c>
      <c r="G11" s="132"/>
      <c r="H11" s="132">
        <v>0</v>
      </c>
      <c r="I11" s="132">
        <v>43742</v>
      </c>
      <c r="J11" s="132">
        <v>295512</v>
      </c>
      <c r="K11" s="132">
        <v>2230441</v>
      </c>
      <c r="L11" s="132">
        <v>0</v>
      </c>
      <c r="M11" s="132">
        <v>0</v>
      </c>
      <c r="N11" s="203">
        <f t="shared" si="0"/>
        <v>3066401</v>
      </c>
      <c r="O11" s="132">
        <v>114665</v>
      </c>
      <c r="P11" s="132">
        <v>0</v>
      </c>
      <c r="Q11" s="132">
        <v>18983381</v>
      </c>
      <c r="R11" s="132">
        <v>407781</v>
      </c>
      <c r="S11" s="203">
        <f t="shared" si="1"/>
        <v>19505827</v>
      </c>
      <c r="T11" s="132">
        <v>0</v>
      </c>
      <c r="U11" s="132">
        <v>0</v>
      </c>
      <c r="V11" s="132">
        <v>0</v>
      </c>
      <c r="W11" s="132">
        <v>0</v>
      </c>
      <c r="X11" s="203">
        <f t="shared" si="2"/>
        <v>0</v>
      </c>
      <c r="Y11" s="132"/>
      <c r="Z11" s="132"/>
      <c r="AA11" s="132">
        <v>0</v>
      </c>
      <c r="AB11" s="132">
        <v>0</v>
      </c>
      <c r="AC11" s="203">
        <f t="shared" si="3"/>
        <v>0</v>
      </c>
    </row>
    <row r="12" spans="1:29" ht="22.5" customHeight="1">
      <c r="A12" s="8" t="s">
        <v>18</v>
      </c>
      <c r="B12" s="132">
        <v>4195</v>
      </c>
      <c r="C12" s="132">
        <v>58428</v>
      </c>
      <c r="D12" s="132">
        <v>7632481</v>
      </c>
      <c r="E12" s="132">
        <v>223559</v>
      </c>
      <c r="F12" s="132">
        <v>102210</v>
      </c>
      <c r="G12" s="132"/>
      <c r="H12" s="132">
        <v>0</v>
      </c>
      <c r="I12" s="132">
        <v>111383</v>
      </c>
      <c r="J12" s="132">
        <v>482822</v>
      </c>
      <c r="K12" s="132">
        <v>3987041</v>
      </c>
      <c r="L12" s="132">
        <v>347090</v>
      </c>
      <c r="M12" s="132">
        <v>0</v>
      </c>
      <c r="N12" s="203">
        <f t="shared" si="0"/>
        <v>12949209</v>
      </c>
      <c r="O12" s="132">
        <v>5987013</v>
      </c>
      <c r="P12" s="132">
        <v>0</v>
      </c>
      <c r="Q12" s="132">
        <v>3978625</v>
      </c>
      <c r="R12" s="132">
        <v>0</v>
      </c>
      <c r="S12" s="203">
        <f t="shared" si="1"/>
        <v>9965638</v>
      </c>
      <c r="T12" s="132">
        <v>154</v>
      </c>
      <c r="U12" s="132">
        <v>0</v>
      </c>
      <c r="V12" s="132">
        <v>55556</v>
      </c>
      <c r="W12" s="132">
        <v>0</v>
      </c>
      <c r="X12" s="203">
        <f t="shared" si="2"/>
        <v>55710</v>
      </c>
      <c r="Y12" s="132"/>
      <c r="Z12" s="132"/>
      <c r="AA12" s="132">
        <v>20677803</v>
      </c>
      <c r="AB12" s="132">
        <v>0</v>
      </c>
      <c r="AC12" s="203">
        <f t="shared" si="3"/>
        <v>20677803</v>
      </c>
    </row>
    <row r="13" spans="1:29" ht="22.5" customHeight="1">
      <c r="A13" s="8" t="s">
        <v>19</v>
      </c>
      <c r="B13" s="132">
        <v>109498</v>
      </c>
      <c r="C13" s="132">
        <v>93922</v>
      </c>
      <c r="D13" s="132">
        <v>41442</v>
      </c>
      <c r="E13" s="132">
        <v>783458</v>
      </c>
      <c r="F13" s="132">
        <v>701104</v>
      </c>
      <c r="G13" s="132"/>
      <c r="H13" s="132">
        <v>0</v>
      </c>
      <c r="I13" s="132">
        <v>257787</v>
      </c>
      <c r="J13" s="132">
        <v>2896361</v>
      </c>
      <c r="K13" s="132">
        <v>7977939</v>
      </c>
      <c r="L13" s="132">
        <v>545706</v>
      </c>
      <c r="M13" s="132">
        <v>0</v>
      </c>
      <c r="N13" s="203">
        <f t="shared" si="0"/>
        <v>13407217</v>
      </c>
      <c r="O13" s="132">
        <v>990922</v>
      </c>
      <c r="P13" s="132">
        <v>796060</v>
      </c>
      <c r="Q13" s="132">
        <v>84905137</v>
      </c>
      <c r="R13" s="132">
        <v>3910675</v>
      </c>
      <c r="S13" s="203">
        <f t="shared" si="1"/>
        <v>90602794</v>
      </c>
      <c r="T13" s="132">
        <v>107025</v>
      </c>
      <c r="U13" s="132">
        <v>19555</v>
      </c>
      <c r="V13" s="132">
        <v>2687</v>
      </c>
      <c r="W13" s="132">
        <v>10652</v>
      </c>
      <c r="X13" s="203">
        <f t="shared" si="2"/>
        <v>139919</v>
      </c>
      <c r="Y13" s="132"/>
      <c r="Z13" s="132"/>
      <c r="AA13" s="132">
        <v>14323767</v>
      </c>
      <c r="AB13" s="132">
        <v>0</v>
      </c>
      <c r="AC13" s="203">
        <f t="shared" si="3"/>
        <v>14323767</v>
      </c>
    </row>
    <row r="14" spans="1:29" ht="22.5" customHeight="1">
      <c r="A14" s="8" t="s">
        <v>20</v>
      </c>
      <c r="B14" s="132">
        <v>12976</v>
      </c>
      <c r="C14" s="132">
        <v>23889</v>
      </c>
      <c r="D14" s="132">
        <v>189798</v>
      </c>
      <c r="E14" s="132">
        <v>180647</v>
      </c>
      <c r="F14" s="132">
        <v>113869</v>
      </c>
      <c r="G14" s="132"/>
      <c r="H14" s="132">
        <v>0</v>
      </c>
      <c r="I14" s="132">
        <v>114795</v>
      </c>
      <c r="J14" s="132">
        <v>260284</v>
      </c>
      <c r="K14" s="132">
        <v>1439011</v>
      </c>
      <c r="L14" s="132">
        <v>3508513</v>
      </c>
      <c r="M14" s="132">
        <v>141509</v>
      </c>
      <c r="N14" s="203">
        <f t="shared" si="0"/>
        <v>5985291</v>
      </c>
      <c r="O14" s="132">
        <v>1284516</v>
      </c>
      <c r="P14" s="132">
        <v>181583</v>
      </c>
      <c r="Q14" s="132">
        <v>88054462</v>
      </c>
      <c r="R14" s="132">
        <v>627501</v>
      </c>
      <c r="S14" s="203">
        <f t="shared" si="1"/>
        <v>90148062</v>
      </c>
      <c r="T14" s="132">
        <v>3389</v>
      </c>
      <c r="U14" s="132">
        <v>3374</v>
      </c>
      <c r="V14" s="132">
        <v>37073</v>
      </c>
      <c r="W14" s="132">
        <v>274015</v>
      </c>
      <c r="X14" s="203">
        <f t="shared" si="2"/>
        <v>317851</v>
      </c>
      <c r="Y14" s="132"/>
      <c r="Z14" s="132"/>
      <c r="AA14" s="132">
        <v>0</v>
      </c>
      <c r="AB14" s="132">
        <v>0</v>
      </c>
      <c r="AC14" s="203">
        <f t="shared" si="3"/>
        <v>0</v>
      </c>
    </row>
    <row r="15" spans="1:29" ht="22.5" customHeight="1">
      <c r="A15" s="8" t="s">
        <v>21</v>
      </c>
      <c r="B15" s="132">
        <v>21281</v>
      </c>
      <c r="C15" s="132">
        <v>13522</v>
      </c>
      <c r="D15" s="132">
        <v>6887</v>
      </c>
      <c r="E15" s="132">
        <v>175266</v>
      </c>
      <c r="F15" s="132">
        <v>29665</v>
      </c>
      <c r="G15" s="132"/>
      <c r="H15" s="132">
        <v>0</v>
      </c>
      <c r="I15" s="132">
        <v>100702</v>
      </c>
      <c r="J15" s="132">
        <v>1118558</v>
      </c>
      <c r="K15" s="132">
        <v>3088760</v>
      </c>
      <c r="L15" s="132">
        <v>0</v>
      </c>
      <c r="M15" s="132">
        <v>0</v>
      </c>
      <c r="N15" s="203">
        <f t="shared" si="0"/>
        <v>4554641</v>
      </c>
      <c r="O15" s="132">
        <v>460416</v>
      </c>
      <c r="P15" s="132">
        <v>0</v>
      </c>
      <c r="Q15" s="132">
        <v>7779348</v>
      </c>
      <c r="R15" s="132">
        <v>1812559</v>
      </c>
      <c r="S15" s="203">
        <f t="shared" si="1"/>
        <v>10052323</v>
      </c>
      <c r="T15" s="132">
        <v>0</v>
      </c>
      <c r="U15" s="132">
        <v>0</v>
      </c>
      <c r="V15" s="132">
        <v>0</v>
      </c>
      <c r="W15" s="132">
        <v>0</v>
      </c>
      <c r="X15" s="203">
        <f t="shared" si="2"/>
        <v>0</v>
      </c>
      <c r="Y15" s="132"/>
      <c r="Z15" s="132"/>
      <c r="AA15" s="132">
        <v>0</v>
      </c>
      <c r="AB15" s="132">
        <v>0</v>
      </c>
      <c r="AC15" s="203">
        <f t="shared" si="3"/>
        <v>0</v>
      </c>
    </row>
    <row r="16" spans="1:29" ht="22.5" customHeight="1">
      <c r="A16" s="8" t="s">
        <v>22</v>
      </c>
      <c r="B16" s="132">
        <v>13465</v>
      </c>
      <c r="C16" s="132">
        <v>12953</v>
      </c>
      <c r="D16" s="132">
        <v>104739</v>
      </c>
      <c r="E16" s="132">
        <v>120847</v>
      </c>
      <c r="F16" s="132">
        <v>75667</v>
      </c>
      <c r="G16" s="132"/>
      <c r="H16" s="132">
        <v>0</v>
      </c>
      <c r="I16" s="132">
        <v>73523</v>
      </c>
      <c r="J16" s="132">
        <v>258071</v>
      </c>
      <c r="K16" s="132">
        <v>3336942</v>
      </c>
      <c r="L16" s="132">
        <v>141964</v>
      </c>
      <c r="M16" s="132">
        <v>0</v>
      </c>
      <c r="N16" s="203">
        <f>SUM(B16:M16)</f>
        <v>4138171</v>
      </c>
      <c r="O16" s="132">
        <v>156590</v>
      </c>
      <c r="P16" s="132">
        <v>0</v>
      </c>
      <c r="Q16" s="132">
        <v>169597</v>
      </c>
      <c r="R16" s="132">
        <v>119631</v>
      </c>
      <c r="S16" s="203">
        <f t="shared" si="1"/>
        <v>445818</v>
      </c>
      <c r="T16" s="132">
        <v>0</v>
      </c>
      <c r="U16" s="132">
        <v>0</v>
      </c>
      <c r="V16" s="132">
        <v>0</v>
      </c>
      <c r="W16" s="132">
        <v>0</v>
      </c>
      <c r="X16" s="203">
        <f t="shared" si="2"/>
        <v>0</v>
      </c>
      <c r="Y16" s="132"/>
      <c r="Z16" s="132"/>
      <c r="AA16" s="132">
        <v>9437321</v>
      </c>
      <c r="AB16" s="132">
        <v>0</v>
      </c>
      <c r="AC16" s="203">
        <f t="shared" si="3"/>
        <v>9437321</v>
      </c>
    </row>
    <row r="17" spans="1:29" ht="22.5" customHeight="1">
      <c r="A17" s="8" t="s">
        <v>130</v>
      </c>
      <c r="B17" s="132">
        <v>16318</v>
      </c>
      <c r="C17" s="132">
        <v>19038</v>
      </c>
      <c r="D17" s="132">
        <v>5479</v>
      </c>
      <c r="E17" s="132">
        <v>187972</v>
      </c>
      <c r="F17" s="132">
        <v>185513</v>
      </c>
      <c r="G17" s="132"/>
      <c r="H17" s="132">
        <v>0</v>
      </c>
      <c r="I17" s="132">
        <v>98575</v>
      </c>
      <c r="J17" s="132">
        <v>618121</v>
      </c>
      <c r="K17" s="132">
        <v>6877894</v>
      </c>
      <c r="L17" s="132">
        <v>155339</v>
      </c>
      <c r="M17" s="132">
        <v>8674943</v>
      </c>
      <c r="N17" s="203">
        <f t="shared" si="0"/>
        <v>16839192</v>
      </c>
      <c r="O17" s="132">
        <v>222411</v>
      </c>
      <c r="P17" s="132">
        <v>0</v>
      </c>
      <c r="Q17" s="132">
        <v>22598577</v>
      </c>
      <c r="R17" s="132">
        <v>2123967</v>
      </c>
      <c r="S17" s="203">
        <f t="shared" si="1"/>
        <v>24944955</v>
      </c>
      <c r="T17" s="132">
        <v>0</v>
      </c>
      <c r="U17" s="132">
        <v>0</v>
      </c>
      <c r="V17" s="132">
        <v>0</v>
      </c>
      <c r="W17" s="132">
        <v>5718</v>
      </c>
      <c r="X17" s="203">
        <f t="shared" si="2"/>
        <v>5718</v>
      </c>
      <c r="Y17" s="132"/>
      <c r="Z17" s="132"/>
      <c r="AA17" s="132">
        <v>0</v>
      </c>
      <c r="AB17" s="132">
        <v>2439</v>
      </c>
      <c r="AC17" s="203">
        <f t="shared" si="3"/>
        <v>2439</v>
      </c>
    </row>
    <row r="18" spans="1:29" ht="22.5" customHeight="1">
      <c r="A18" s="74" t="s">
        <v>131</v>
      </c>
      <c r="B18" s="153">
        <v>88129</v>
      </c>
      <c r="C18" s="153">
        <v>46456</v>
      </c>
      <c r="D18" s="153">
        <v>0</v>
      </c>
      <c r="E18" s="153">
        <v>1613505</v>
      </c>
      <c r="F18" s="153">
        <v>323907</v>
      </c>
      <c r="G18" s="153"/>
      <c r="H18" s="153">
        <v>0</v>
      </c>
      <c r="I18" s="153">
        <v>199124</v>
      </c>
      <c r="J18" s="153">
        <v>2164749</v>
      </c>
      <c r="K18" s="153">
        <v>8209295</v>
      </c>
      <c r="L18" s="153">
        <v>0</v>
      </c>
      <c r="M18" s="153">
        <v>0</v>
      </c>
      <c r="N18" s="224">
        <f t="shared" si="0"/>
        <v>12645165</v>
      </c>
      <c r="O18" s="153">
        <v>752949</v>
      </c>
      <c r="P18" s="153">
        <v>373679</v>
      </c>
      <c r="Q18" s="153">
        <v>58774279</v>
      </c>
      <c r="R18" s="153">
        <v>6137213</v>
      </c>
      <c r="S18" s="224">
        <f t="shared" si="1"/>
        <v>66038120</v>
      </c>
      <c r="T18" s="153">
        <v>0</v>
      </c>
      <c r="U18" s="153">
        <v>0</v>
      </c>
      <c r="V18" s="153">
        <v>0</v>
      </c>
      <c r="W18" s="153">
        <v>0</v>
      </c>
      <c r="X18" s="224">
        <f t="shared" si="2"/>
        <v>0</v>
      </c>
      <c r="Y18" s="153"/>
      <c r="Z18" s="153"/>
      <c r="AA18" s="153">
        <v>0</v>
      </c>
      <c r="AB18" s="153">
        <v>0</v>
      </c>
      <c r="AC18" s="224">
        <f t="shared" si="3"/>
        <v>0</v>
      </c>
    </row>
    <row r="19" spans="1:29" ht="22.5" customHeight="1" thickBot="1">
      <c r="A19" s="75" t="s">
        <v>270</v>
      </c>
      <c r="B19" s="158">
        <v>24083</v>
      </c>
      <c r="C19" s="158">
        <v>17815</v>
      </c>
      <c r="D19" s="158">
        <v>119345</v>
      </c>
      <c r="E19" s="158">
        <v>234529</v>
      </c>
      <c r="F19" s="158">
        <v>164070</v>
      </c>
      <c r="G19" s="158"/>
      <c r="H19" s="158">
        <v>0</v>
      </c>
      <c r="I19" s="158">
        <v>4396</v>
      </c>
      <c r="J19" s="158">
        <v>381360</v>
      </c>
      <c r="K19" s="158">
        <v>11111771</v>
      </c>
      <c r="L19" s="158">
        <v>786300</v>
      </c>
      <c r="M19" s="158">
        <v>0</v>
      </c>
      <c r="N19" s="221">
        <f>SUM(B19:M19)</f>
        <v>12843669</v>
      </c>
      <c r="O19" s="158">
        <v>79715</v>
      </c>
      <c r="P19" s="158">
        <v>0</v>
      </c>
      <c r="Q19" s="158">
        <v>6184224</v>
      </c>
      <c r="R19" s="158">
        <v>2857420</v>
      </c>
      <c r="S19" s="221">
        <f>SUM(O19:R19)</f>
        <v>9121359</v>
      </c>
      <c r="T19" s="158">
        <v>0</v>
      </c>
      <c r="U19" s="158">
        <v>0</v>
      </c>
      <c r="V19" s="158">
        <v>0</v>
      </c>
      <c r="W19" s="158">
        <v>0</v>
      </c>
      <c r="X19" s="221">
        <f>SUM(T19:W19)</f>
        <v>0</v>
      </c>
      <c r="Y19" s="158"/>
      <c r="Z19" s="158"/>
      <c r="AA19" s="158">
        <v>0</v>
      </c>
      <c r="AB19" s="158">
        <v>0</v>
      </c>
      <c r="AC19" s="221">
        <f>SUM(Y19:AB19)</f>
        <v>0</v>
      </c>
    </row>
    <row r="20" spans="1:29" ht="22.5" customHeight="1" thickBot="1">
      <c r="A20" s="9" t="s">
        <v>23</v>
      </c>
      <c r="B20" s="77">
        <f aca="true" t="shared" si="4" ref="B20:AC20">SUM(B6:B19)</f>
        <v>555797</v>
      </c>
      <c r="C20" s="77">
        <f t="shared" si="4"/>
        <v>478007</v>
      </c>
      <c r="D20" s="77">
        <f t="shared" si="4"/>
        <v>9212096</v>
      </c>
      <c r="E20" s="77">
        <f t="shared" si="4"/>
        <v>5850434</v>
      </c>
      <c r="F20" s="77">
        <f t="shared" si="4"/>
        <v>3666564</v>
      </c>
      <c r="G20" s="77">
        <f>SUM(G6:G19)</f>
        <v>0</v>
      </c>
      <c r="H20" s="77">
        <f>SUM(H6:H19)</f>
        <v>76654</v>
      </c>
      <c r="I20" s="77">
        <f t="shared" si="4"/>
        <v>1909651</v>
      </c>
      <c r="J20" s="77">
        <f t="shared" si="4"/>
        <v>17116696</v>
      </c>
      <c r="K20" s="77">
        <f t="shared" si="4"/>
        <v>65370309</v>
      </c>
      <c r="L20" s="77">
        <f t="shared" si="4"/>
        <v>9841098</v>
      </c>
      <c r="M20" s="77">
        <f t="shared" si="4"/>
        <v>8832254</v>
      </c>
      <c r="N20" s="200">
        <f t="shared" si="4"/>
        <v>122909560</v>
      </c>
      <c r="O20" s="77">
        <f t="shared" si="4"/>
        <v>12454646</v>
      </c>
      <c r="P20" s="77">
        <f t="shared" si="4"/>
        <v>1600125</v>
      </c>
      <c r="Q20" s="77">
        <f t="shared" si="4"/>
        <v>442224992</v>
      </c>
      <c r="R20" s="77">
        <f t="shared" si="4"/>
        <v>30613518</v>
      </c>
      <c r="S20" s="200">
        <f t="shared" si="4"/>
        <v>486893281</v>
      </c>
      <c r="T20" s="77">
        <f t="shared" si="4"/>
        <v>178702</v>
      </c>
      <c r="U20" s="77">
        <f t="shared" si="4"/>
        <v>26123</v>
      </c>
      <c r="V20" s="77">
        <f t="shared" si="4"/>
        <v>754472</v>
      </c>
      <c r="W20" s="77">
        <f t="shared" si="4"/>
        <v>415003</v>
      </c>
      <c r="X20" s="200">
        <f t="shared" si="4"/>
        <v>1374300</v>
      </c>
      <c r="Y20" s="77">
        <f t="shared" si="4"/>
        <v>0</v>
      </c>
      <c r="Z20" s="77">
        <f t="shared" si="4"/>
        <v>0</v>
      </c>
      <c r="AA20" s="77">
        <f t="shared" si="4"/>
        <v>53239612</v>
      </c>
      <c r="AB20" s="77">
        <f t="shared" si="4"/>
        <v>2439</v>
      </c>
      <c r="AC20" s="200">
        <f t="shared" si="4"/>
        <v>53242051</v>
      </c>
    </row>
    <row r="21" spans="1:29" ht="22.5" customHeight="1">
      <c r="A21" s="10" t="s">
        <v>24</v>
      </c>
      <c r="B21" s="160">
        <v>15406</v>
      </c>
      <c r="C21" s="160">
        <v>16446</v>
      </c>
      <c r="D21" s="160">
        <v>2740</v>
      </c>
      <c r="E21" s="160">
        <v>127152</v>
      </c>
      <c r="F21" s="160">
        <v>45348</v>
      </c>
      <c r="G21" s="160">
        <v>0</v>
      </c>
      <c r="H21" s="160"/>
      <c r="I21" s="160">
        <v>52625</v>
      </c>
      <c r="J21" s="160">
        <v>192364</v>
      </c>
      <c r="K21" s="160">
        <v>552317</v>
      </c>
      <c r="L21" s="160">
        <v>0</v>
      </c>
      <c r="M21" s="160">
        <v>0</v>
      </c>
      <c r="N21" s="203">
        <f>SUM(B21:M21)</f>
        <v>1004398</v>
      </c>
      <c r="O21" s="160">
        <v>192027</v>
      </c>
      <c r="P21" s="160">
        <v>0</v>
      </c>
      <c r="Q21" s="160">
        <v>488579</v>
      </c>
      <c r="R21" s="160">
        <v>1420717</v>
      </c>
      <c r="S21" s="203">
        <f aca="true" t="shared" si="5" ref="S21:S39">SUM(O21:R21)</f>
        <v>2101323</v>
      </c>
      <c r="T21" s="160">
        <v>0</v>
      </c>
      <c r="U21" s="160">
        <v>0</v>
      </c>
      <c r="V21" s="160">
        <v>0</v>
      </c>
      <c r="W21" s="160">
        <v>0</v>
      </c>
      <c r="X21" s="203">
        <f t="shared" si="2"/>
        <v>0</v>
      </c>
      <c r="Y21" s="160"/>
      <c r="Z21" s="160"/>
      <c r="AA21" s="160">
        <v>16706068</v>
      </c>
      <c r="AB21" s="160">
        <v>2316</v>
      </c>
      <c r="AC21" s="226">
        <f t="shared" si="3"/>
        <v>16708384</v>
      </c>
    </row>
    <row r="22" spans="1:29" ht="22.5" customHeight="1">
      <c r="A22" s="10" t="s">
        <v>25</v>
      </c>
      <c r="B22" s="132">
        <v>14495</v>
      </c>
      <c r="C22" s="132">
        <v>0</v>
      </c>
      <c r="D22" s="132">
        <v>0</v>
      </c>
      <c r="E22" s="132">
        <v>67161</v>
      </c>
      <c r="F22" s="132">
        <v>38689</v>
      </c>
      <c r="G22" s="132">
        <v>0</v>
      </c>
      <c r="H22" s="132"/>
      <c r="I22" s="132">
        <v>18157</v>
      </c>
      <c r="J22" s="132">
        <v>0</v>
      </c>
      <c r="K22" s="132">
        <v>202659</v>
      </c>
      <c r="L22" s="132">
        <v>0</v>
      </c>
      <c r="M22" s="132">
        <v>4256637</v>
      </c>
      <c r="N22" s="203">
        <f aca="true" t="shared" si="6" ref="N22:N39">SUM(B22:M22)</f>
        <v>4597798</v>
      </c>
      <c r="O22" s="132">
        <v>256519</v>
      </c>
      <c r="P22" s="132">
        <v>18655</v>
      </c>
      <c r="Q22" s="132">
        <v>18853222</v>
      </c>
      <c r="R22" s="132">
        <v>3977390</v>
      </c>
      <c r="S22" s="203">
        <f t="shared" si="5"/>
        <v>23105786</v>
      </c>
      <c r="T22" s="132">
        <v>0</v>
      </c>
      <c r="U22" s="132">
        <v>0</v>
      </c>
      <c r="V22" s="132">
        <v>0</v>
      </c>
      <c r="W22" s="132">
        <v>0</v>
      </c>
      <c r="X22" s="203">
        <f t="shared" si="2"/>
        <v>0</v>
      </c>
      <c r="Y22" s="132"/>
      <c r="Z22" s="132"/>
      <c r="AA22" s="132">
        <v>0</v>
      </c>
      <c r="AB22" s="132">
        <v>0</v>
      </c>
      <c r="AC22" s="203">
        <f t="shared" si="3"/>
        <v>0</v>
      </c>
    </row>
    <row r="23" spans="1:29" ht="22.5" customHeight="1">
      <c r="A23" s="10" t="s">
        <v>26</v>
      </c>
      <c r="B23" s="132">
        <v>11097</v>
      </c>
      <c r="C23" s="132">
        <v>7747</v>
      </c>
      <c r="D23" s="132">
        <v>13451</v>
      </c>
      <c r="E23" s="132">
        <v>58916</v>
      </c>
      <c r="F23" s="132">
        <v>162173</v>
      </c>
      <c r="G23" s="132">
        <v>0</v>
      </c>
      <c r="H23" s="132"/>
      <c r="I23" s="132">
        <v>45402</v>
      </c>
      <c r="J23" s="132">
        <v>11666</v>
      </c>
      <c r="K23" s="132">
        <v>841232</v>
      </c>
      <c r="L23" s="132">
        <v>0</v>
      </c>
      <c r="M23" s="132">
        <v>55585</v>
      </c>
      <c r="N23" s="203">
        <f t="shared" si="6"/>
        <v>1207269</v>
      </c>
      <c r="O23" s="132">
        <v>73545</v>
      </c>
      <c r="P23" s="132">
        <v>3895</v>
      </c>
      <c r="Q23" s="132">
        <v>23226306</v>
      </c>
      <c r="R23" s="132">
        <v>27267653</v>
      </c>
      <c r="S23" s="203">
        <f t="shared" si="5"/>
        <v>50571399</v>
      </c>
      <c r="T23" s="132">
        <v>0</v>
      </c>
      <c r="U23" s="132">
        <v>0</v>
      </c>
      <c r="V23" s="132">
        <v>0</v>
      </c>
      <c r="W23" s="132">
        <v>0</v>
      </c>
      <c r="X23" s="203">
        <f t="shared" si="2"/>
        <v>0</v>
      </c>
      <c r="Y23" s="132"/>
      <c r="Z23" s="132"/>
      <c r="AA23" s="132">
        <v>0</v>
      </c>
      <c r="AB23" s="132">
        <v>0</v>
      </c>
      <c r="AC23" s="203">
        <f t="shared" si="3"/>
        <v>0</v>
      </c>
    </row>
    <row r="24" spans="1:29" ht="22.5" customHeight="1">
      <c r="A24" s="10" t="s">
        <v>27</v>
      </c>
      <c r="B24" s="132">
        <v>7950</v>
      </c>
      <c r="C24" s="132">
        <v>12182</v>
      </c>
      <c r="D24" s="132">
        <v>1561</v>
      </c>
      <c r="E24" s="132">
        <v>86419</v>
      </c>
      <c r="F24" s="132">
        <v>77666</v>
      </c>
      <c r="G24" s="132">
        <v>0</v>
      </c>
      <c r="H24" s="132"/>
      <c r="I24" s="132">
        <v>51871</v>
      </c>
      <c r="J24" s="132">
        <v>493099</v>
      </c>
      <c r="K24" s="132">
        <v>776318</v>
      </c>
      <c r="L24" s="132">
        <v>0</v>
      </c>
      <c r="M24" s="132">
        <v>0</v>
      </c>
      <c r="N24" s="203">
        <f t="shared" si="6"/>
        <v>1507066</v>
      </c>
      <c r="O24" s="132">
        <v>220574</v>
      </c>
      <c r="P24" s="132">
        <v>2901</v>
      </c>
      <c r="Q24" s="132">
        <v>3407604</v>
      </c>
      <c r="R24" s="132">
        <v>236943</v>
      </c>
      <c r="S24" s="203">
        <f t="shared" si="5"/>
        <v>3868022</v>
      </c>
      <c r="T24" s="132">
        <v>0</v>
      </c>
      <c r="U24" s="132">
        <v>0</v>
      </c>
      <c r="V24" s="132">
        <v>0</v>
      </c>
      <c r="W24" s="132">
        <v>0</v>
      </c>
      <c r="X24" s="203">
        <f t="shared" si="2"/>
        <v>0</v>
      </c>
      <c r="Y24" s="132"/>
      <c r="Z24" s="132"/>
      <c r="AA24" s="132">
        <v>0</v>
      </c>
      <c r="AB24" s="132">
        <v>0</v>
      </c>
      <c r="AC24" s="203">
        <f t="shared" si="3"/>
        <v>0</v>
      </c>
    </row>
    <row r="25" spans="1:29" ht="22.5" customHeight="1">
      <c r="A25" s="10" t="s">
        <v>28</v>
      </c>
      <c r="B25" s="132">
        <v>32626</v>
      </c>
      <c r="C25" s="132">
        <v>5542</v>
      </c>
      <c r="D25" s="132">
        <v>39662</v>
      </c>
      <c r="E25" s="132">
        <v>86154</v>
      </c>
      <c r="F25" s="132">
        <v>96522</v>
      </c>
      <c r="G25" s="132">
        <v>0</v>
      </c>
      <c r="H25" s="132"/>
      <c r="I25" s="132">
        <v>31611</v>
      </c>
      <c r="J25" s="132">
        <v>288618</v>
      </c>
      <c r="K25" s="132">
        <v>320759</v>
      </c>
      <c r="L25" s="132">
        <v>0</v>
      </c>
      <c r="M25" s="132">
        <v>0</v>
      </c>
      <c r="N25" s="203">
        <f t="shared" si="6"/>
        <v>901494</v>
      </c>
      <c r="O25" s="132">
        <v>70647</v>
      </c>
      <c r="P25" s="132">
        <v>9050</v>
      </c>
      <c r="Q25" s="132">
        <v>721090</v>
      </c>
      <c r="R25" s="132">
        <v>336690</v>
      </c>
      <c r="S25" s="203">
        <f t="shared" si="5"/>
        <v>1137477</v>
      </c>
      <c r="T25" s="132">
        <v>0</v>
      </c>
      <c r="U25" s="132">
        <v>0</v>
      </c>
      <c r="V25" s="132">
        <v>0</v>
      </c>
      <c r="W25" s="132">
        <v>0</v>
      </c>
      <c r="X25" s="203">
        <f t="shared" si="2"/>
        <v>0</v>
      </c>
      <c r="Y25" s="132"/>
      <c r="Z25" s="132"/>
      <c r="AA25" s="132">
        <v>0</v>
      </c>
      <c r="AB25" s="132">
        <v>0</v>
      </c>
      <c r="AC25" s="203">
        <f t="shared" si="3"/>
        <v>0</v>
      </c>
    </row>
    <row r="26" spans="1:29" ht="22.5" customHeight="1">
      <c r="A26" s="10" t="s">
        <v>132</v>
      </c>
      <c r="B26" s="132">
        <v>15790</v>
      </c>
      <c r="C26" s="132">
        <v>0</v>
      </c>
      <c r="D26" s="132">
        <v>0</v>
      </c>
      <c r="E26" s="132">
        <v>178325</v>
      </c>
      <c r="F26" s="132">
        <v>65088</v>
      </c>
      <c r="G26" s="132">
        <v>0</v>
      </c>
      <c r="H26" s="132"/>
      <c r="I26" s="132">
        <v>19678</v>
      </c>
      <c r="J26" s="132">
        <v>86795</v>
      </c>
      <c r="K26" s="132">
        <v>369410</v>
      </c>
      <c r="L26" s="132">
        <v>7318800</v>
      </c>
      <c r="M26" s="132">
        <v>0</v>
      </c>
      <c r="N26" s="203">
        <f t="shared" si="6"/>
        <v>8053886</v>
      </c>
      <c r="O26" s="132">
        <v>150645</v>
      </c>
      <c r="P26" s="132">
        <v>255762</v>
      </c>
      <c r="Q26" s="132">
        <v>19375774</v>
      </c>
      <c r="R26" s="132">
        <v>3015472</v>
      </c>
      <c r="S26" s="203">
        <f t="shared" si="5"/>
        <v>22797653</v>
      </c>
      <c r="T26" s="132">
        <v>0</v>
      </c>
      <c r="U26" s="132">
        <v>0</v>
      </c>
      <c r="V26" s="132">
        <v>0</v>
      </c>
      <c r="W26" s="132">
        <v>0</v>
      </c>
      <c r="X26" s="203">
        <f t="shared" si="2"/>
        <v>0</v>
      </c>
      <c r="Y26" s="132"/>
      <c r="Z26" s="132"/>
      <c r="AA26" s="132">
        <v>0</v>
      </c>
      <c r="AB26" s="132">
        <v>0</v>
      </c>
      <c r="AC26" s="203">
        <f t="shared" si="3"/>
        <v>0</v>
      </c>
    </row>
    <row r="27" spans="1:29" ht="22.5" customHeight="1">
      <c r="A27" s="10" t="s">
        <v>133</v>
      </c>
      <c r="B27" s="132">
        <v>23638</v>
      </c>
      <c r="C27" s="132">
        <v>7927</v>
      </c>
      <c r="D27" s="132">
        <v>5679</v>
      </c>
      <c r="E27" s="132">
        <v>90117</v>
      </c>
      <c r="F27" s="132">
        <v>85786</v>
      </c>
      <c r="G27" s="132">
        <v>0</v>
      </c>
      <c r="H27" s="132"/>
      <c r="I27" s="132">
        <v>7442</v>
      </c>
      <c r="J27" s="132">
        <v>259343</v>
      </c>
      <c r="K27" s="132">
        <v>400474</v>
      </c>
      <c r="L27" s="132">
        <v>0</v>
      </c>
      <c r="M27" s="132">
        <v>0</v>
      </c>
      <c r="N27" s="203">
        <f t="shared" si="6"/>
        <v>880406</v>
      </c>
      <c r="O27" s="132">
        <v>84356</v>
      </c>
      <c r="P27" s="132">
        <v>5086</v>
      </c>
      <c r="Q27" s="132">
        <v>5352649</v>
      </c>
      <c r="R27" s="132">
        <v>304611</v>
      </c>
      <c r="S27" s="203">
        <f t="shared" si="5"/>
        <v>5746702</v>
      </c>
      <c r="T27" s="132">
        <v>0</v>
      </c>
      <c r="U27" s="132">
        <v>0</v>
      </c>
      <c r="V27" s="132">
        <v>0</v>
      </c>
      <c r="W27" s="132">
        <v>0</v>
      </c>
      <c r="X27" s="203">
        <f t="shared" si="2"/>
        <v>0</v>
      </c>
      <c r="Y27" s="132"/>
      <c r="Z27" s="132"/>
      <c r="AA27" s="132">
        <v>0</v>
      </c>
      <c r="AB27" s="132">
        <v>0</v>
      </c>
      <c r="AC27" s="203">
        <f t="shared" si="3"/>
        <v>0</v>
      </c>
    </row>
    <row r="28" spans="1:29" ht="22.5" customHeight="1">
      <c r="A28" s="10" t="s">
        <v>29</v>
      </c>
      <c r="B28" s="132">
        <v>6285</v>
      </c>
      <c r="C28" s="132">
        <v>2688</v>
      </c>
      <c r="D28" s="132">
        <v>0</v>
      </c>
      <c r="E28" s="132">
        <v>41947</v>
      </c>
      <c r="F28" s="132">
        <v>36703</v>
      </c>
      <c r="G28" s="132">
        <v>0</v>
      </c>
      <c r="H28" s="132"/>
      <c r="I28" s="132">
        <v>37077</v>
      </c>
      <c r="J28" s="132">
        <v>66032</v>
      </c>
      <c r="K28" s="132">
        <v>583600</v>
      </c>
      <c r="L28" s="132">
        <v>665576</v>
      </c>
      <c r="M28" s="132">
        <v>0</v>
      </c>
      <c r="N28" s="203">
        <f t="shared" si="6"/>
        <v>1439908</v>
      </c>
      <c r="O28" s="132">
        <v>72799</v>
      </c>
      <c r="P28" s="132">
        <v>30269</v>
      </c>
      <c r="Q28" s="132">
        <v>2601869</v>
      </c>
      <c r="R28" s="132">
        <v>2397415</v>
      </c>
      <c r="S28" s="203">
        <f t="shared" si="5"/>
        <v>5102352</v>
      </c>
      <c r="T28" s="132">
        <v>0</v>
      </c>
      <c r="U28" s="132">
        <v>0</v>
      </c>
      <c r="V28" s="132">
        <v>0</v>
      </c>
      <c r="W28" s="132">
        <v>0</v>
      </c>
      <c r="X28" s="203">
        <f t="shared" si="2"/>
        <v>0</v>
      </c>
      <c r="Y28" s="132"/>
      <c r="Z28" s="132"/>
      <c r="AA28" s="132">
        <v>0</v>
      </c>
      <c r="AB28" s="132">
        <v>0</v>
      </c>
      <c r="AC28" s="203">
        <f t="shared" si="3"/>
        <v>0</v>
      </c>
    </row>
    <row r="29" spans="1:29" ht="22.5" customHeight="1">
      <c r="A29" s="10" t="s">
        <v>30</v>
      </c>
      <c r="B29" s="132">
        <v>12447</v>
      </c>
      <c r="C29" s="132">
        <v>8446</v>
      </c>
      <c r="D29" s="132">
        <v>0</v>
      </c>
      <c r="E29" s="132">
        <v>34836</v>
      </c>
      <c r="F29" s="132">
        <v>56425</v>
      </c>
      <c r="G29" s="132">
        <v>0</v>
      </c>
      <c r="H29" s="132"/>
      <c r="I29" s="132">
        <v>25343</v>
      </c>
      <c r="J29" s="132">
        <v>6753</v>
      </c>
      <c r="K29" s="132">
        <v>394219</v>
      </c>
      <c r="L29" s="132">
        <v>0</v>
      </c>
      <c r="M29" s="132">
        <v>0</v>
      </c>
      <c r="N29" s="203">
        <f t="shared" si="6"/>
        <v>538469</v>
      </c>
      <c r="O29" s="132">
        <v>54318</v>
      </c>
      <c r="P29" s="132">
        <v>107958</v>
      </c>
      <c r="Q29" s="132">
        <v>108081045</v>
      </c>
      <c r="R29" s="132">
        <v>17189010</v>
      </c>
      <c r="S29" s="203">
        <f t="shared" si="5"/>
        <v>125432331</v>
      </c>
      <c r="T29" s="132">
        <v>0</v>
      </c>
      <c r="U29" s="132">
        <v>0</v>
      </c>
      <c r="V29" s="132">
        <v>0</v>
      </c>
      <c r="W29" s="132">
        <v>0</v>
      </c>
      <c r="X29" s="203">
        <f t="shared" si="2"/>
        <v>0</v>
      </c>
      <c r="Y29" s="132"/>
      <c r="Z29" s="132"/>
      <c r="AA29" s="132">
        <v>0</v>
      </c>
      <c r="AB29" s="132">
        <v>0</v>
      </c>
      <c r="AC29" s="203">
        <f t="shared" si="3"/>
        <v>0</v>
      </c>
    </row>
    <row r="30" spans="1:29" ht="22.5" customHeight="1">
      <c r="A30" s="10" t="s">
        <v>31</v>
      </c>
      <c r="B30" s="132">
        <v>10163</v>
      </c>
      <c r="C30" s="132">
        <v>3035</v>
      </c>
      <c r="D30" s="132">
        <v>2662</v>
      </c>
      <c r="E30" s="132">
        <v>7838</v>
      </c>
      <c r="F30" s="132">
        <v>34206</v>
      </c>
      <c r="G30" s="132">
        <v>42481</v>
      </c>
      <c r="H30" s="132"/>
      <c r="I30" s="132">
        <v>54371</v>
      </c>
      <c r="J30" s="132">
        <v>199043</v>
      </c>
      <c r="K30" s="132">
        <v>249581</v>
      </c>
      <c r="L30" s="132">
        <v>0</v>
      </c>
      <c r="M30" s="132">
        <v>0</v>
      </c>
      <c r="N30" s="203">
        <f t="shared" si="6"/>
        <v>603380</v>
      </c>
      <c r="O30" s="132">
        <v>570427</v>
      </c>
      <c r="P30" s="132">
        <v>0</v>
      </c>
      <c r="Q30" s="132">
        <v>10832293</v>
      </c>
      <c r="R30" s="132">
        <v>8718151</v>
      </c>
      <c r="S30" s="203">
        <f t="shared" si="5"/>
        <v>20120871</v>
      </c>
      <c r="T30" s="132">
        <v>260</v>
      </c>
      <c r="U30" s="132">
        <v>0</v>
      </c>
      <c r="V30" s="132">
        <v>0</v>
      </c>
      <c r="W30" s="132">
        <v>0</v>
      </c>
      <c r="X30" s="203">
        <f t="shared" si="2"/>
        <v>260</v>
      </c>
      <c r="Y30" s="132"/>
      <c r="Z30" s="132"/>
      <c r="AA30" s="132">
        <v>0</v>
      </c>
      <c r="AB30" s="132">
        <v>0</v>
      </c>
      <c r="AC30" s="203">
        <f t="shared" si="3"/>
        <v>0</v>
      </c>
    </row>
    <row r="31" spans="1:29" ht="22.5" customHeight="1">
      <c r="A31" s="10" t="s">
        <v>32</v>
      </c>
      <c r="B31" s="132">
        <v>4665</v>
      </c>
      <c r="C31" s="132">
        <v>6605</v>
      </c>
      <c r="D31" s="132">
        <v>0</v>
      </c>
      <c r="E31" s="132">
        <v>71071</v>
      </c>
      <c r="F31" s="132">
        <v>37900</v>
      </c>
      <c r="G31" s="132">
        <v>0</v>
      </c>
      <c r="H31" s="132"/>
      <c r="I31" s="132">
        <v>96968</v>
      </c>
      <c r="J31" s="132">
        <v>133984</v>
      </c>
      <c r="K31" s="132">
        <v>1475579</v>
      </c>
      <c r="L31" s="132">
        <v>0</v>
      </c>
      <c r="M31" s="132">
        <v>0</v>
      </c>
      <c r="N31" s="203">
        <f t="shared" si="6"/>
        <v>1826772</v>
      </c>
      <c r="O31" s="132">
        <v>516862</v>
      </c>
      <c r="P31" s="132">
        <v>56121</v>
      </c>
      <c r="Q31" s="132">
        <v>8644856</v>
      </c>
      <c r="R31" s="132">
        <v>4576197</v>
      </c>
      <c r="S31" s="203">
        <f t="shared" si="5"/>
        <v>13794036</v>
      </c>
      <c r="T31" s="132">
        <v>0</v>
      </c>
      <c r="U31" s="132">
        <v>0</v>
      </c>
      <c r="V31" s="132">
        <v>0</v>
      </c>
      <c r="W31" s="132">
        <v>0</v>
      </c>
      <c r="X31" s="203">
        <f t="shared" si="2"/>
        <v>0</v>
      </c>
      <c r="Y31" s="132"/>
      <c r="Z31" s="132"/>
      <c r="AA31" s="132">
        <v>0</v>
      </c>
      <c r="AB31" s="132">
        <v>0</v>
      </c>
      <c r="AC31" s="203">
        <f t="shared" si="3"/>
        <v>0</v>
      </c>
    </row>
    <row r="32" spans="1:29" ht="22.5" customHeight="1">
      <c r="A32" s="10" t="s">
        <v>33</v>
      </c>
      <c r="B32" s="132">
        <v>22484</v>
      </c>
      <c r="C32" s="132">
        <v>0</v>
      </c>
      <c r="D32" s="132">
        <v>0</v>
      </c>
      <c r="E32" s="132">
        <v>200949</v>
      </c>
      <c r="F32" s="132">
        <v>73527</v>
      </c>
      <c r="G32" s="132">
        <v>0</v>
      </c>
      <c r="H32" s="132"/>
      <c r="I32" s="132">
        <v>57037</v>
      </c>
      <c r="J32" s="132">
        <v>35619</v>
      </c>
      <c r="K32" s="132">
        <v>6072576</v>
      </c>
      <c r="L32" s="132">
        <v>0</v>
      </c>
      <c r="M32" s="132">
        <v>0</v>
      </c>
      <c r="N32" s="203">
        <f t="shared" si="6"/>
        <v>6462192</v>
      </c>
      <c r="O32" s="132">
        <v>146615</v>
      </c>
      <c r="P32" s="132">
        <v>1213411</v>
      </c>
      <c r="Q32" s="132">
        <v>44308053</v>
      </c>
      <c r="R32" s="132">
        <v>156617</v>
      </c>
      <c r="S32" s="203">
        <f t="shared" si="5"/>
        <v>45824696</v>
      </c>
      <c r="T32" s="132">
        <v>0</v>
      </c>
      <c r="U32" s="132">
        <v>0</v>
      </c>
      <c r="V32" s="132">
        <v>0</v>
      </c>
      <c r="W32" s="132">
        <v>339702</v>
      </c>
      <c r="X32" s="203">
        <f t="shared" si="2"/>
        <v>339702</v>
      </c>
      <c r="Y32" s="132"/>
      <c r="Z32" s="132"/>
      <c r="AA32" s="132">
        <v>0</v>
      </c>
      <c r="AB32" s="132">
        <v>0</v>
      </c>
      <c r="AC32" s="203">
        <f t="shared" si="3"/>
        <v>0</v>
      </c>
    </row>
    <row r="33" spans="1:29" ht="22.5" customHeight="1">
      <c r="A33" s="10" t="s">
        <v>36</v>
      </c>
      <c r="B33" s="132">
        <v>6756</v>
      </c>
      <c r="C33" s="132">
        <v>0</v>
      </c>
      <c r="D33" s="132">
        <v>0</v>
      </c>
      <c r="E33" s="132">
        <v>11438</v>
      </c>
      <c r="F33" s="132">
        <v>70461</v>
      </c>
      <c r="G33" s="132">
        <v>0</v>
      </c>
      <c r="H33" s="132"/>
      <c r="I33" s="132">
        <v>36212</v>
      </c>
      <c r="J33" s="132">
        <v>61113</v>
      </c>
      <c r="K33" s="132">
        <v>3339017</v>
      </c>
      <c r="L33" s="132">
        <v>10640</v>
      </c>
      <c r="M33" s="132">
        <v>4692</v>
      </c>
      <c r="N33" s="203">
        <f t="shared" si="6"/>
        <v>3540329</v>
      </c>
      <c r="O33" s="132">
        <v>97657</v>
      </c>
      <c r="P33" s="132">
        <v>334739</v>
      </c>
      <c r="Q33" s="132">
        <v>6311565</v>
      </c>
      <c r="R33" s="132">
        <v>684081</v>
      </c>
      <c r="S33" s="203">
        <f t="shared" si="5"/>
        <v>7428042</v>
      </c>
      <c r="T33" s="132">
        <v>0</v>
      </c>
      <c r="U33" s="132">
        <v>0</v>
      </c>
      <c r="V33" s="132">
        <v>9676</v>
      </c>
      <c r="W33" s="132">
        <v>8144</v>
      </c>
      <c r="X33" s="203">
        <f t="shared" si="2"/>
        <v>17820</v>
      </c>
      <c r="Y33" s="132"/>
      <c r="Z33" s="132"/>
      <c r="AA33" s="132">
        <v>0</v>
      </c>
      <c r="AB33" s="132">
        <v>0</v>
      </c>
      <c r="AC33" s="203">
        <f t="shared" si="3"/>
        <v>0</v>
      </c>
    </row>
    <row r="34" spans="1:29" ht="22.5" customHeight="1">
      <c r="A34" s="10" t="s">
        <v>37</v>
      </c>
      <c r="B34" s="132">
        <v>8650</v>
      </c>
      <c r="C34" s="132">
        <v>785</v>
      </c>
      <c r="D34" s="132">
        <v>2023</v>
      </c>
      <c r="E34" s="132">
        <v>16649</v>
      </c>
      <c r="F34" s="132">
        <v>15366</v>
      </c>
      <c r="G34" s="132">
        <v>0</v>
      </c>
      <c r="H34" s="132"/>
      <c r="I34" s="132">
        <v>6139</v>
      </c>
      <c r="J34" s="132">
        <v>19345</v>
      </c>
      <c r="K34" s="132">
        <v>202839</v>
      </c>
      <c r="L34" s="132">
        <v>0</v>
      </c>
      <c r="M34" s="132">
        <v>0</v>
      </c>
      <c r="N34" s="203">
        <f t="shared" si="6"/>
        <v>271796</v>
      </c>
      <c r="O34" s="132">
        <v>18902</v>
      </c>
      <c r="P34" s="132">
        <v>24926</v>
      </c>
      <c r="Q34" s="132">
        <v>2507657</v>
      </c>
      <c r="R34" s="132">
        <v>757620</v>
      </c>
      <c r="S34" s="203">
        <f t="shared" si="5"/>
        <v>3309105</v>
      </c>
      <c r="T34" s="132">
        <v>3721</v>
      </c>
      <c r="U34" s="132">
        <v>2909</v>
      </c>
      <c r="V34" s="132">
        <v>88598</v>
      </c>
      <c r="W34" s="132">
        <v>1774</v>
      </c>
      <c r="X34" s="203">
        <f t="shared" si="2"/>
        <v>97002</v>
      </c>
      <c r="Y34" s="132"/>
      <c r="Z34" s="132"/>
      <c r="AA34" s="132">
        <v>0</v>
      </c>
      <c r="AB34" s="132">
        <v>0</v>
      </c>
      <c r="AC34" s="203">
        <f t="shared" si="3"/>
        <v>0</v>
      </c>
    </row>
    <row r="35" spans="1:29" ht="22.5" customHeight="1">
      <c r="A35" s="10" t="s">
        <v>34</v>
      </c>
      <c r="B35" s="132">
        <v>18606</v>
      </c>
      <c r="C35" s="132">
        <v>2758</v>
      </c>
      <c r="D35" s="132">
        <v>30849</v>
      </c>
      <c r="E35" s="132">
        <v>132282</v>
      </c>
      <c r="F35" s="132">
        <v>40033</v>
      </c>
      <c r="G35" s="132">
        <v>0</v>
      </c>
      <c r="H35" s="132"/>
      <c r="I35" s="132">
        <v>30111</v>
      </c>
      <c r="J35" s="132">
        <v>33827</v>
      </c>
      <c r="K35" s="132">
        <v>1726224</v>
      </c>
      <c r="L35" s="132">
        <v>0</v>
      </c>
      <c r="M35" s="132">
        <v>0</v>
      </c>
      <c r="N35" s="203">
        <f t="shared" si="6"/>
        <v>2014690</v>
      </c>
      <c r="O35" s="132">
        <v>109666</v>
      </c>
      <c r="P35" s="132">
        <v>0</v>
      </c>
      <c r="Q35" s="132">
        <v>2822365</v>
      </c>
      <c r="R35" s="132">
        <v>942294</v>
      </c>
      <c r="S35" s="203">
        <f t="shared" si="5"/>
        <v>3874325</v>
      </c>
      <c r="T35" s="132">
        <v>0</v>
      </c>
      <c r="U35" s="132">
        <v>0</v>
      </c>
      <c r="V35" s="132">
        <v>0</v>
      </c>
      <c r="W35" s="132">
        <v>0</v>
      </c>
      <c r="X35" s="203">
        <f t="shared" si="2"/>
        <v>0</v>
      </c>
      <c r="Y35" s="132"/>
      <c r="Z35" s="132"/>
      <c r="AA35" s="132">
        <v>725700</v>
      </c>
      <c r="AB35" s="132">
        <v>0</v>
      </c>
      <c r="AC35" s="203">
        <f t="shared" si="3"/>
        <v>725700</v>
      </c>
    </row>
    <row r="36" spans="1:29" ht="22.5" customHeight="1">
      <c r="A36" s="10" t="s">
        <v>38</v>
      </c>
      <c r="B36" s="132">
        <v>11712</v>
      </c>
      <c r="C36" s="132">
        <v>0</v>
      </c>
      <c r="D36" s="132">
        <v>0</v>
      </c>
      <c r="E36" s="132">
        <v>25144</v>
      </c>
      <c r="F36" s="132">
        <v>43898</v>
      </c>
      <c r="G36" s="132">
        <v>0</v>
      </c>
      <c r="H36" s="132"/>
      <c r="I36" s="132">
        <v>40455</v>
      </c>
      <c r="J36" s="132">
        <v>208713</v>
      </c>
      <c r="K36" s="132">
        <v>241216</v>
      </c>
      <c r="L36" s="132">
        <v>0</v>
      </c>
      <c r="M36" s="132">
        <v>0</v>
      </c>
      <c r="N36" s="203">
        <f t="shared" si="6"/>
        <v>571138</v>
      </c>
      <c r="O36" s="132">
        <v>89011</v>
      </c>
      <c r="P36" s="132">
        <v>0</v>
      </c>
      <c r="Q36" s="132">
        <v>1095421</v>
      </c>
      <c r="R36" s="132">
        <v>281142</v>
      </c>
      <c r="S36" s="203">
        <f t="shared" si="5"/>
        <v>1465574</v>
      </c>
      <c r="T36" s="132">
        <v>1855</v>
      </c>
      <c r="U36" s="132">
        <v>0</v>
      </c>
      <c r="V36" s="132">
        <v>0</v>
      </c>
      <c r="W36" s="132">
        <v>4179</v>
      </c>
      <c r="X36" s="203">
        <f t="shared" si="2"/>
        <v>6034</v>
      </c>
      <c r="Y36" s="132"/>
      <c r="Z36" s="132"/>
      <c r="AA36" s="132">
        <v>0</v>
      </c>
      <c r="AB36" s="132">
        <v>0</v>
      </c>
      <c r="AC36" s="203">
        <f t="shared" si="3"/>
        <v>0</v>
      </c>
    </row>
    <row r="37" spans="1:29" ht="22.5" customHeight="1">
      <c r="A37" s="10" t="s">
        <v>39</v>
      </c>
      <c r="B37" s="132">
        <v>8729</v>
      </c>
      <c r="C37" s="132">
        <v>4998</v>
      </c>
      <c r="D37" s="132">
        <v>5753</v>
      </c>
      <c r="E37" s="132">
        <v>97159</v>
      </c>
      <c r="F37" s="132">
        <v>64286</v>
      </c>
      <c r="G37" s="132">
        <v>0</v>
      </c>
      <c r="H37" s="132"/>
      <c r="I37" s="132">
        <v>54701</v>
      </c>
      <c r="J37" s="132">
        <v>8897</v>
      </c>
      <c r="K37" s="132">
        <v>392978</v>
      </c>
      <c r="L37" s="132">
        <v>0</v>
      </c>
      <c r="M37" s="132">
        <v>0</v>
      </c>
      <c r="N37" s="203">
        <f t="shared" si="6"/>
        <v>637501</v>
      </c>
      <c r="O37" s="132">
        <v>68753</v>
      </c>
      <c r="P37" s="132">
        <v>0</v>
      </c>
      <c r="Q37" s="132">
        <v>99899</v>
      </c>
      <c r="R37" s="132">
        <v>172766</v>
      </c>
      <c r="S37" s="203">
        <f t="shared" si="5"/>
        <v>341418</v>
      </c>
      <c r="T37" s="132">
        <v>0</v>
      </c>
      <c r="U37" s="132">
        <v>0</v>
      </c>
      <c r="V37" s="132">
        <v>291306</v>
      </c>
      <c r="W37" s="132">
        <v>551</v>
      </c>
      <c r="X37" s="203">
        <f t="shared" si="2"/>
        <v>291857</v>
      </c>
      <c r="Y37" s="132"/>
      <c r="Z37" s="132"/>
      <c r="AA37" s="132">
        <v>0</v>
      </c>
      <c r="AB37" s="132">
        <v>0</v>
      </c>
      <c r="AC37" s="203">
        <f t="shared" si="3"/>
        <v>0</v>
      </c>
    </row>
    <row r="38" spans="1:29" ht="22.5" customHeight="1">
      <c r="A38" s="10" t="s">
        <v>134</v>
      </c>
      <c r="B38" s="132">
        <v>16588</v>
      </c>
      <c r="C38" s="132">
        <v>22064</v>
      </c>
      <c r="D38" s="132">
        <v>0</v>
      </c>
      <c r="E38" s="132">
        <v>202395</v>
      </c>
      <c r="F38" s="132">
        <v>117342</v>
      </c>
      <c r="G38" s="132">
        <v>0</v>
      </c>
      <c r="H38" s="132"/>
      <c r="I38" s="132">
        <v>64217</v>
      </c>
      <c r="J38" s="132">
        <v>565111</v>
      </c>
      <c r="K38" s="132">
        <v>6532474</v>
      </c>
      <c r="L38" s="132">
        <v>0</v>
      </c>
      <c r="M38" s="132">
        <v>0</v>
      </c>
      <c r="N38" s="203">
        <f t="shared" si="6"/>
        <v>7520191</v>
      </c>
      <c r="O38" s="132">
        <v>148593</v>
      </c>
      <c r="P38" s="132">
        <v>0</v>
      </c>
      <c r="Q38" s="132">
        <v>3063444</v>
      </c>
      <c r="R38" s="132">
        <v>65886</v>
      </c>
      <c r="S38" s="203">
        <f t="shared" si="5"/>
        <v>3277923</v>
      </c>
      <c r="T38" s="132">
        <v>0</v>
      </c>
      <c r="U38" s="132">
        <v>0</v>
      </c>
      <c r="V38" s="132">
        <v>0</v>
      </c>
      <c r="W38" s="132">
        <v>0</v>
      </c>
      <c r="X38" s="203">
        <f t="shared" si="2"/>
        <v>0</v>
      </c>
      <c r="Y38" s="132"/>
      <c r="Z38" s="132"/>
      <c r="AA38" s="132">
        <v>0</v>
      </c>
      <c r="AB38" s="132">
        <v>0</v>
      </c>
      <c r="AC38" s="203">
        <f t="shared" si="3"/>
        <v>0</v>
      </c>
    </row>
    <row r="39" spans="1:29" ht="22.5" customHeight="1" thickBot="1">
      <c r="A39" s="11" t="s">
        <v>35</v>
      </c>
      <c r="B39" s="158">
        <v>19797</v>
      </c>
      <c r="C39" s="158">
        <v>4816</v>
      </c>
      <c r="D39" s="158">
        <v>13643</v>
      </c>
      <c r="E39" s="158">
        <v>103577</v>
      </c>
      <c r="F39" s="158">
        <v>78576</v>
      </c>
      <c r="G39" s="158">
        <v>0</v>
      </c>
      <c r="H39" s="158"/>
      <c r="I39" s="158">
        <v>43271</v>
      </c>
      <c r="J39" s="158">
        <v>299973</v>
      </c>
      <c r="K39" s="158">
        <v>554924</v>
      </c>
      <c r="L39" s="158">
        <v>0</v>
      </c>
      <c r="M39" s="158">
        <v>0</v>
      </c>
      <c r="N39" s="221">
        <f t="shared" si="6"/>
        <v>1118577</v>
      </c>
      <c r="O39" s="158">
        <v>187242</v>
      </c>
      <c r="P39" s="158">
        <v>35045</v>
      </c>
      <c r="Q39" s="158">
        <v>8304845</v>
      </c>
      <c r="R39" s="158">
        <v>571515</v>
      </c>
      <c r="S39" s="221">
        <f t="shared" si="5"/>
        <v>9098647</v>
      </c>
      <c r="T39" s="158">
        <v>2821</v>
      </c>
      <c r="U39" s="158">
        <v>45735</v>
      </c>
      <c r="V39" s="158">
        <v>22013</v>
      </c>
      <c r="W39" s="158">
        <v>13669</v>
      </c>
      <c r="X39" s="221">
        <f t="shared" si="2"/>
        <v>84238</v>
      </c>
      <c r="Y39" s="158"/>
      <c r="Z39" s="158"/>
      <c r="AA39" s="158">
        <v>0</v>
      </c>
      <c r="AB39" s="158">
        <v>0</v>
      </c>
      <c r="AC39" s="221">
        <f t="shared" si="3"/>
        <v>0</v>
      </c>
    </row>
    <row r="40" spans="1:29" ht="22.5" customHeight="1" thickBot="1">
      <c r="A40" s="12" t="s">
        <v>40</v>
      </c>
      <c r="B40" s="135">
        <f>SUM(B21:B39)</f>
        <v>267884</v>
      </c>
      <c r="C40" s="135">
        <f aca="true" t="shared" si="7" ref="C40:AC40">SUM(C21:C39)</f>
        <v>106039</v>
      </c>
      <c r="D40" s="135">
        <f t="shared" si="7"/>
        <v>118023</v>
      </c>
      <c r="E40" s="135">
        <f t="shared" si="7"/>
        <v>1639529</v>
      </c>
      <c r="F40" s="135">
        <f t="shared" si="7"/>
        <v>1239995</v>
      </c>
      <c r="G40" s="135">
        <f>SUM(G21:G39)</f>
        <v>42481</v>
      </c>
      <c r="H40" s="135">
        <f>SUM(H21:H39)</f>
        <v>0</v>
      </c>
      <c r="I40" s="135">
        <f t="shared" si="7"/>
        <v>772688</v>
      </c>
      <c r="J40" s="135">
        <f t="shared" si="7"/>
        <v>2970295</v>
      </c>
      <c r="K40" s="135">
        <f t="shared" si="7"/>
        <v>25228396</v>
      </c>
      <c r="L40" s="135">
        <f t="shared" si="7"/>
        <v>7995016</v>
      </c>
      <c r="M40" s="135">
        <f t="shared" si="7"/>
        <v>4316914</v>
      </c>
      <c r="N40" s="225">
        <f t="shared" si="7"/>
        <v>44697260</v>
      </c>
      <c r="O40" s="135">
        <f t="shared" si="7"/>
        <v>3129158</v>
      </c>
      <c r="P40" s="135">
        <f t="shared" si="7"/>
        <v>2097818</v>
      </c>
      <c r="Q40" s="135">
        <f t="shared" si="7"/>
        <v>270098536</v>
      </c>
      <c r="R40" s="135">
        <f t="shared" si="7"/>
        <v>73072170</v>
      </c>
      <c r="S40" s="225">
        <f t="shared" si="7"/>
        <v>348397682</v>
      </c>
      <c r="T40" s="135">
        <f t="shared" si="7"/>
        <v>8657</v>
      </c>
      <c r="U40" s="135">
        <f t="shared" si="7"/>
        <v>48644</v>
      </c>
      <c r="V40" s="135">
        <f t="shared" si="7"/>
        <v>411593</v>
      </c>
      <c r="W40" s="135">
        <f t="shared" si="7"/>
        <v>368019</v>
      </c>
      <c r="X40" s="225">
        <f t="shared" si="7"/>
        <v>836913</v>
      </c>
      <c r="Y40" s="135">
        <f t="shared" si="7"/>
        <v>0</v>
      </c>
      <c r="Z40" s="135">
        <f t="shared" si="7"/>
        <v>0</v>
      </c>
      <c r="AA40" s="135">
        <f>SUM(AA21:AA39)</f>
        <v>17431768</v>
      </c>
      <c r="AB40" s="135">
        <f t="shared" si="7"/>
        <v>2316</v>
      </c>
      <c r="AC40" s="225">
        <f t="shared" si="7"/>
        <v>17434084</v>
      </c>
    </row>
    <row r="41" spans="1:29" ht="22.5" customHeight="1" thickTop="1">
      <c r="A41" s="13" t="s">
        <v>41</v>
      </c>
      <c r="B41" s="125">
        <f aca="true" t="shared" si="8" ref="B41:AC41">B40+B20</f>
        <v>823681</v>
      </c>
      <c r="C41" s="125">
        <f t="shared" si="8"/>
        <v>584046</v>
      </c>
      <c r="D41" s="125">
        <f t="shared" si="8"/>
        <v>9330119</v>
      </c>
      <c r="E41" s="125">
        <f t="shared" si="8"/>
        <v>7489963</v>
      </c>
      <c r="F41" s="125">
        <f t="shared" si="8"/>
        <v>4906559</v>
      </c>
      <c r="G41" s="125">
        <f>G40+G20</f>
        <v>42481</v>
      </c>
      <c r="H41" s="125">
        <f>H40+H20</f>
        <v>76654</v>
      </c>
      <c r="I41" s="125">
        <f t="shared" si="8"/>
        <v>2682339</v>
      </c>
      <c r="J41" s="125">
        <f t="shared" si="8"/>
        <v>20086991</v>
      </c>
      <c r="K41" s="125">
        <f t="shared" si="8"/>
        <v>90598705</v>
      </c>
      <c r="L41" s="125">
        <f t="shared" si="8"/>
        <v>17836114</v>
      </c>
      <c r="M41" s="125">
        <f t="shared" si="8"/>
        <v>13149168</v>
      </c>
      <c r="N41" s="202">
        <f t="shared" si="8"/>
        <v>167606820</v>
      </c>
      <c r="O41" s="125">
        <f t="shared" si="8"/>
        <v>15583804</v>
      </c>
      <c r="P41" s="125">
        <f t="shared" si="8"/>
        <v>3697943</v>
      </c>
      <c r="Q41" s="125">
        <f t="shared" si="8"/>
        <v>712323528</v>
      </c>
      <c r="R41" s="125">
        <f t="shared" si="8"/>
        <v>103685688</v>
      </c>
      <c r="S41" s="202">
        <f t="shared" si="8"/>
        <v>835290963</v>
      </c>
      <c r="T41" s="125">
        <f t="shared" si="8"/>
        <v>187359</v>
      </c>
      <c r="U41" s="125">
        <f t="shared" si="8"/>
        <v>74767</v>
      </c>
      <c r="V41" s="125">
        <f t="shared" si="8"/>
        <v>1166065</v>
      </c>
      <c r="W41" s="125">
        <f t="shared" si="8"/>
        <v>783022</v>
      </c>
      <c r="X41" s="202">
        <f t="shared" si="8"/>
        <v>2211213</v>
      </c>
      <c r="Y41" s="125">
        <f t="shared" si="8"/>
        <v>0</v>
      </c>
      <c r="Z41" s="125">
        <f t="shared" si="8"/>
        <v>0</v>
      </c>
      <c r="AA41" s="125">
        <f t="shared" si="8"/>
        <v>70671380</v>
      </c>
      <c r="AB41" s="125">
        <f t="shared" si="8"/>
        <v>4755</v>
      </c>
      <c r="AC41" s="202">
        <f t="shared" si="8"/>
        <v>70676135</v>
      </c>
    </row>
  </sheetData>
  <sheetProtection/>
  <mergeCells count="25">
    <mergeCell ref="Y3:AC3"/>
    <mergeCell ref="V4:V5"/>
    <mergeCell ref="AA4:AA5"/>
    <mergeCell ref="AB4:AB5"/>
    <mergeCell ref="AC4:AC5"/>
    <mergeCell ref="W4:W5"/>
    <mergeCell ref="X4:X5"/>
    <mergeCell ref="Y4:Y5"/>
    <mergeCell ref="E4:E5"/>
    <mergeCell ref="F4:F5"/>
    <mergeCell ref="G4:G5"/>
    <mergeCell ref="I4:I5"/>
    <mergeCell ref="E3:K3"/>
    <mergeCell ref="T3:X3"/>
    <mergeCell ref="H4:H5"/>
    <mergeCell ref="A3:A5"/>
    <mergeCell ref="B3:B5"/>
    <mergeCell ref="C4:C5"/>
    <mergeCell ref="D4:D5"/>
    <mergeCell ref="C3:D3"/>
    <mergeCell ref="Z4:Z5"/>
    <mergeCell ref="J4:J5"/>
    <mergeCell ref="K4:K5"/>
    <mergeCell ref="T4:T5"/>
    <mergeCell ref="U4:U5"/>
  </mergeCells>
  <printOptions horizontalCentered="1" verticalCentered="1"/>
  <pageMargins left="0.5905511811023623" right="0.5905511811023623" top="0.7874015748031497" bottom="0.5905511811023623" header="0.5118110236220472" footer="0.35433070866141736"/>
  <pageSetup fitToHeight="1" fitToWidth="1" horizontalDpi="600" verticalDpi="600" orientation="landscape" paperSize="9" scale="41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鹿糠沙智</cp:lastModifiedBy>
  <cp:lastPrinted>2024-01-05T06:40:35Z</cp:lastPrinted>
  <dcterms:created xsi:type="dcterms:W3CDTF">2001-01-29T01:53:08Z</dcterms:created>
  <dcterms:modified xsi:type="dcterms:W3CDTF">2024-01-05T08:06:41Z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