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55" tabRatio="732" activeTab="0"/>
  </bookViews>
  <sheets>
    <sheet name="第１表" sheetId="1" r:id="rId1"/>
    <sheet name="第２表" sheetId="2" r:id="rId2"/>
    <sheet name="第３表" sheetId="3" r:id="rId3"/>
    <sheet name="第４,５表" sheetId="4" r:id="rId4"/>
    <sheet name="第６表" sheetId="5" r:id="rId5"/>
    <sheet name="第７表" sheetId="6" r:id="rId6"/>
  </sheets>
  <definedNames>
    <definedName name="_xlfn.IFERROR" hidden="1">#NAME?</definedName>
    <definedName name="_xlnm.Print_Area" localSheetId="0">'第１表'!$A$1:$S$44</definedName>
    <definedName name="_xlnm.Print_Area" localSheetId="1">'第２表'!$A$1:$V$43</definedName>
    <definedName name="_xlnm.Print_Area" localSheetId="2">'第３表'!$A$1:$CA$43</definedName>
    <definedName name="_xlnm.Print_Area" localSheetId="3">'第４,５表'!$A$1:$K$43</definedName>
    <definedName name="_xlnm.Print_Titles" localSheetId="1">'第２表'!$A:$A</definedName>
    <definedName name="_xlnm.Print_Titles" localSheetId="2">'第３表'!$A:$A</definedName>
    <definedName name="_xlnm.Print_Titles" localSheetId="3">'第４,５表'!$A:$A</definedName>
    <definedName name="_xlnm.Print_Titles" localSheetId="4">'第６表'!$A:$A</definedName>
    <definedName name="_xlnm.Print_Titles" localSheetId="5">'第７表'!$A:$A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J3" authorId="0">
      <text>
        <r>
          <rPr>
            <sz val="18"/>
            <rFont val="ＭＳ Ｐゴシック"/>
            <family val="3"/>
          </rPr>
          <t>H27作成資料では日本人と外国人を分けていたが、H28作成資料からは日本人と外国人の合計を記載する。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L3" authorId="0">
      <text>
        <r>
          <rPr>
            <sz val="9"/>
            <rFont val="ＭＳ Ｐゴシック"/>
            <family val="3"/>
          </rPr>
          <t>H27作成資料では、第１表の人口を日本人と外国人で分けて記載し、人口一人当たり公園面積も分母を日本人のみとしていたが、H28作成資料からは、分母を日本人と外国人の合計とする。</t>
        </r>
      </text>
    </comment>
  </commentList>
</comments>
</file>

<file path=xl/sharedStrings.xml><?xml version="1.0" encoding="utf-8"?>
<sst xmlns="http://schemas.openxmlformats.org/spreadsheetml/2006/main" count="660" uniqueCount="280">
  <si>
    <t>普及率①＝</t>
  </si>
  <si>
    <t>住民基本台帳登載人口（人）＋外国人登録人口（人）</t>
  </si>
  <si>
    <t>普及率②＝</t>
  </si>
  <si>
    <t>６５歳以上</t>
  </si>
  <si>
    <t>養護老人ホーム</t>
  </si>
  <si>
    <t>特　別　養　護　老　人　ホ　ー　ム</t>
  </si>
  <si>
    <t>市　町　村　立</t>
  </si>
  <si>
    <t>Ａ</t>
  </si>
  <si>
    <t>計画排水区域</t>
  </si>
  <si>
    <t>延面積（㎡）</t>
  </si>
  <si>
    <t>人口（人）</t>
  </si>
  <si>
    <t>市町村名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</si>
  <si>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</si>
  <si>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</si>
  <si>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</si>
  <si>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</si>
  <si>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</si>
  <si>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</si>
  <si>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</si>
  <si>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</si>
  <si>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</si>
  <si>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</si>
  <si>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</si>
  <si>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市計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</si>
  <si>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</si>
  <si>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</si>
  <si>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</si>
  <si>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</si>
  <si>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</si>
  <si>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</si>
  <si>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</si>
  <si>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</si>
  <si>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</si>
  <si>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</si>
  <si>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軽米町</t>
  </si>
  <si>
    <t>一戸町</t>
  </si>
  <si>
    <t>田野畑村</t>
  </si>
  <si>
    <t>普代村</t>
  </si>
  <si>
    <t>野田村</t>
  </si>
  <si>
    <t>九戸村</t>
  </si>
  <si>
    <t>町村計</t>
  </si>
  <si>
    <t>県計</t>
  </si>
  <si>
    <t>（％）</t>
  </si>
  <si>
    <t>計</t>
  </si>
  <si>
    <t>（人口）</t>
  </si>
  <si>
    <t>箇所数</t>
  </si>
  <si>
    <t>その他の行政機関</t>
  </si>
  <si>
    <t>消防施設</t>
  </si>
  <si>
    <t>その他の施設</t>
  </si>
  <si>
    <t>高等学校</t>
  </si>
  <si>
    <t>公営住宅</t>
  </si>
  <si>
    <t>その他</t>
  </si>
  <si>
    <t>本　庁　舎</t>
  </si>
  <si>
    <t>小　学　校</t>
  </si>
  <si>
    <t>中　学　校</t>
  </si>
  <si>
    <t>公　　園</t>
  </si>
  <si>
    <t>宅　　地</t>
  </si>
  <si>
    <t>田　　畑</t>
  </si>
  <si>
    <t xml:space="preserve"> 山　　林</t>
  </si>
  <si>
    <t>山　　林</t>
  </si>
  <si>
    <t>土　　　地　　　開　　　発　　　基　　　金</t>
  </si>
  <si>
    <t>１　保育所</t>
  </si>
  <si>
    <t>第二表　産業関連施設</t>
  </si>
  <si>
    <t>　１　道　路</t>
  </si>
  <si>
    <t>比率</t>
  </si>
  <si>
    <t>４　農業施設</t>
  </si>
  <si>
    <t>第三表　生活環境施設</t>
  </si>
  <si>
    <t>(2) 農業集落排水施設</t>
  </si>
  <si>
    <t>第四表　児童福祉施設</t>
  </si>
  <si>
    <t>（人）</t>
  </si>
  <si>
    <t>箇所数</t>
  </si>
  <si>
    <t>第一表　国勢調査人口等</t>
  </si>
  <si>
    <t>人口一人当たり</t>
  </si>
  <si>
    <t>公園面積</t>
  </si>
  <si>
    <t>現在排水人口</t>
  </si>
  <si>
    <t>人口（人）</t>
  </si>
  <si>
    <t>(4) その他</t>
  </si>
  <si>
    <t>(2) 中学校</t>
  </si>
  <si>
    <t>計</t>
  </si>
  <si>
    <t>処理人口</t>
  </si>
  <si>
    <t>年間総収集量</t>
  </si>
  <si>
    <t>現在排水区域</t>
  </si>
  <si>
    <t>現在処理区域</t>
  </si>
  <si>
    <t>現在水洗便所</t>
  </si>
  <si>
    <t>コミュニテイ・</t>
  </si>
  <si>
    <t>合併処理浄化</t>
  </si>
  <si>
    <t>教職員数</t>
  </si>
  <si>
    <t>学　　　　校　　　　数</t>
  </si>
  <si>
    <t>都　市　公　園</t>
  </si>
  <si>
    <t>そ　　の　　他</t>
  </si>
  <si>
    <t>面積</t>
  </si>
  <si>
    <t>設置済人口</t>
  </si>
  <si>
    <t>うち汚水に係</t>
  </si>
  <si>
    <t>プラント処理</t>
  </si>
  <si>
    <t>槽処理人口</t>
  </si>
  <si>
    <t>面積（㎡）</t>
  </si>
  <si>
    <t>（人）　Ａ</t>
  </si>
  <si>
    <t>（㎡）　Ｂ</t>
  </si>
  <si>
    <t>（㎡）　Ｃ</t>
  </si>
  <si>
    <t>（㎡）　Ｄ</t>
  </si>
  <si>
    <t>（人）</t>
  </si>
  <si>
    <t>るもの（人）</t>
  </si>
  <si>
    <t>（㎡）</t>
  </si>
  <si>
    <t>るもの（㎡）</t>
  </si>
  <si>
    <t>内人口</t>
  </si>
  <si>
    <t>第五表　老人福祉施設等</t>
  </si>
  <si>
    <t>耕地面積率</t>
  </si>
  <si>
    <t>林野面積率</t>
  </si>
  <si>
    <t>普及率</t>
  </si>
  <si>
    <t>処理率</t>
  </si>
  <si>
    <t>実施率</t>
  </si>
  <si>
    <t>・道路延長比率＝道路実延長（ｍ）÷行政区域面積（千㎡）</t>
  </si>
  <si>
    <t>・道路面積比率＝道路面積（㎡）÷行政区域面積（千㎡）</t>
  </si>
  <si>
    <t>・耕地面積率（％）＝耕地面積（㎡）÷行政区域面積（㎡）×１００</t>
  </si>
  <si>
    <t>・林野面積率（％）＝林野面積（㎡）÷行政区域面積（㎡）×１００</t>
  </si>
  <si>
    <t>面積（㎡）B</t>
  </si>
  <si>
    <t>面積（㎡）A</t>
  </si>
  <si>
    <t>(㎡)</t>
  </si>
  <si>
    <t>・人口一人当たり公園面積（㎡）＝公園面積（㎡）÷住民基本台帳登載人口（人）</t>
  </si>
  <si>
    <t>市町村立以外の</t>
  </si>
  <si>
    <t>都市公園等</t>
  </si>
  <si>
    <t>市町村立都市公園等</t>
  </si>
  <si>
    <t>都市公園等計</t>
  </si>
  <si>
    <t>第１次産業就業者数（人）</t>
  </si>
  <si>
    <t>第２次産業就業者数（人）</t>
  </si>
  <si>
    <t>第３次産業就業者数（人）</t>
  </si>
  <si>
    <t>（面積）</t>
  </si>
  <si>
    <t>Ｄ/Ｃ</t>
  </si>
  <si>
    <t>Ｃ/Ｂ</t>
  </si>
  <si>
    <t>盛岡市</t>
  </si>
  <si>
    <t>八幡平市</t>
  </si>
  <si>
    <t>奥州市</t>
  </si>
  <si>
    <t>西和賀町</t>
  </si>
  <si>
    <t>金ケ崎町</t>
  </si>
  <si>
    <t>洋野町</t>
  </si>
  <si>
    <t>市計</t>
  </si>
  <si>
    <t>町村計</t>
  </si>
  <si>
    <t>(3) 漁業集落排水施設または小規模集合排水処理施設（小規模集排施設は紫波町のみ）</t>
  </si>
  <si>
    <t>普　及　率</t>
  </si>
  <si>
    <t>①</t>
  </si>
  <si>
    <t>②</t>
  </si>
  <si>
    <t>山林</t>
  </si>
  <si>
    <t>市町村有</t>
  </si>
  <si>
    <t>３　漁　港</t>
  </si>
  <si>
    <t>１　都市公園等</t>
  </si>
  <si>
    <t>公営住宅
（戸）</t>
  </si>
  <si>
    <t>改良住宅
（戸）</t>
  </si>
  <si>
    <t>単独住宅
（戸）</t>
  </si>
  <si>
    <t>合計
（戸）</t>
  </si>
  <si>
    <t>ごみ処理施設</t>
  </si>
  <si>
    <t>（ｔ）</t>
  </si>
  <si>
    <t>し尿処理施設</t>
  </si>
  <si>
    <t>簡易水道</t>
  </si>
  <si>
    <t>給水人口（人）</t>
  </si>
  <si>
    <t>飲料水供給施設</t>
  </si>
  <si>
    <t>（市町村営）</t>
  </si>
  <si>
    <t>学級数</t>
  </si>
  <si>
    <t>本校</t>
  </si>
  <si>
    <t>分校</t>
  </si>
  <si>
    <t>児童数（人）</t>
  </si>
  <si>
    <t>保育所箇所数
市町村立</t>
  </si>
  <si>
    <t>第六表　その他の施設</t>
  </si>
  <si>
    <t>第七表　公有財産、基金の状況（土地：㎡）</t>
  </si>
  <si>
    <t>下水道等</t>
  </si>
  <si>
    <t>現在処理人口計</t>
  </si>
  <si>
    <t>現在排水区域面積計</t>
  </si>
  <si>
    <t>２　公営住宅</t>
  </si>
  <si>
    <t>３　廃棄物処理施設</t>
  </si>
  <si>
    <t>４　給水施設</t>
  </si>
  <si>
    <t>５　排水施設　　(1) 公共下水道</t>
  </si>
  <si>
    <t>箇所数
※２</t>
  </si>
  <si>
    <t>延長（ｍ）
※２</t>
  </si>
  <si>
    <t>※５</t>
  </si>
  <si>
    <t>学校数</t>
  </si>
  <si>
    <t>　１　行政財産</t>
  </si>
  <si>
    <t>２　普通財産</t>
  </si>
  <si>
    <t>３　基金</t>
  </si>
  <si>
    <t>公　　　　　共　　　　　用　　　　　財　　　　　産</t>
  </si>
  <si>
    <t>そ　　の　　他　　の　　基　　金</t>
  </si>
  <si>
    <t>　１　市町村立施設</t>
  </si>
  <si>
    <t>本　　庁　　舎</t>
  </si>
  <si>
    <t>支 所  ・ 出 張 所</t>
  </si>
  <si>
    <t>児　　童　　館</t>
  </si>
  <si>
    <t>公会堂・市民会館</t>
  </si>
  <si>
    <t>公　民　館</t>
  </si>
  <si>
    <t>博　　物　　館</t>
  </si>
  <si>
    <t>体　育　館</t>
  </si>
  <si>
    <t>陸上競技場</t>
  </si>
  <si>
    <t>野 　球　 場</t>
  </si>
  <si>
    <t>プ 　ー 　ル</t>
  </si>
  <si>
    <t>保健センター</t>
  </si>
  <si>
    <t>青年の家・自然の家</t>
  </si>
  <si>
    <t>集　　会　　室</t>
  </si>
  <si>
    <t>延面積（㎡）</t>
  </si>
  <si>
    <t>箇所数</t>
  </si>
  <si>
    <t>総 合 博 物 館</t>
  </si>
  <si>
    <t>科 学 博 物 館</t>
  </si>
  <si>
    <t>歴 史 博 物 館</t>
  </si>
  <si>
    <t>美 術 博 物 館</t>
  </si>
  <si>
    <t>そ　　の　　他</t>
  </si>
  <si>
    <t>箇所数</t>
  </si>
  <si>
    <t>市計</t>
  </si>
  <si>
    <t>市町村名</t>
  </si>
  <si>
    <t>人口（人）</t>
  </si>
  <si>
    <t>世帯数（世帯）</t>
  </si>
  <si>
    <t>人口集中地区面積（k㎡）</t>
  </si>
  <si>
    <t>産業大分類別就業者総数（人）</t>
  </si>
  <si>
    <t>（k㎡）※１</t>
  </si>
  <si>
    <t>県計</t>
  </si>
  <si>
    <t>２　橋りょう</t>
  </si>
  <si>
    <t>５　林業施設</t>
  </si>
  <si>
    <t>実延長</t>
  </si>
  <si>
    <t>面　　積</t>
  </si>
  <si>
    <t>改良済延長</t>
  </si>
  <si>
    <t>舗装済延長</t>
  </si>
  <si>
    <t>歩道延長</t>
  </si>
  <si>
    <t>幅　　員</t>
  </si>
  <si>
    <t>改良率</t>
  </si>
  <si>
    <t>舗装率</t>
  </si>
  <si>
    <t>漁港数
※１</t>
  </si>
  <si>
    <t>けい留施設</t>
  </si>
  <si>
    <t>外かく施設</t>
  </si>
  <si>
    <t>農道延長（ｍ）</t>
  </si>
  <si>
    <t>耕地面積</t>
  </si>
  <si>
    <t>林道延長（m）</t>
  </si>
  <si>
    <t>林野面積</t>
  </si>
  <si>
    <t>※２</t>
  </si>
  <si>
    <t>Ｂ／Ａ</t>
  </si>
  <si>
    <t>Ｃ／Ａ</t>
  </si>
  <si>
    <t>Ｄ／Ａ</t>
  </si>
  <si>
    <t>比率</t>
  </si>
  <si>
    <t>延長※１</t>
  </si>
  <si>
    <t>※３</t>
  </si>
  <si>
    <t>※４</t>
  </si>
  <si>
    <t>Ａ　　（m）</t>
  </si>
  <si>
    <t>Ｂ　　（㎡）</t>
  </si>
  <si>
    <t>Ｃ　　（m）</t>
  </si>
  <si>
    <t>Ｄ　　（m）</t>
  </si>
  <si>
    <t>（m）</t>
  </si>
  <si>
    <t>（％）</t>
  </si>
  <si>
    <t>（ｍ）</t>
  </si>
  <si>
    <t>（㎡）</t>
  </si>
  <si>
    <t xml:space="preserve"> (ha)</t>
  </si>
  <si>
    <r>
      <t>（k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）</t>
    </r>
  </si>
  <si>
    <r>
      <t>（公共下水道＋農業集落排水施設＋漁業集落排水施設＋林業集落排水施設＋簡易排水施設＋小規模集合排水処理施設）</t>
    </r>
    <r>
      <rPr>
        <b/>
        <sz val="11"/>
        <rFont val="ＭＳ Ｐゴシック"/>
        <family val="3"/>
      </rPr>
      <t>現在処理区域内人口</t>
    </r>
    <r>
      <rPr>
        <sz val="11"/>
        <rFont val="ＭＳ Ｐゴシック"/>
        <family val="3"/>
      </rPr>
      <t>＋（コミュニティ・プラント＋合併処理浄化槽）処理人口（人）</t>
    </r>
  </si>
  <si>
    <t>×100</t>
  </si>
  <si>
    <r>
      <t>（公共下水道＋農業集落排水施設＋漁業集落排水施設＋林業集落排水施設＋簡易排水施設＋小規模集合排水処理施設）</t>
    </r>
    <r>
      <rPr>
        <b/>
        <sz val="11"/>
        <rFont val="ＭＳ Ｐゴシック"/>
        <family val="3"/>
      </rPr>
      <t>現在水洗便所設置済人口</t>
    </r>
    <r>
      <rPr>
        <sz val="11"/>
        <rFont val="ＭＳ Ｐゴシック"/>
        <family val="3"/>
      </rPr>
      <t>＋（コミュニティ・プラント＋合併処理浄化槽）処理人口（人）</t>
    </r>
  </si>
  <si>
    <r>
      <t>・普及率（人口）(％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＝現在排水人口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うち汚水に係るもの</t>
    </r>
    <r>
      <rPr>
        <sz val="11"/>
        <rFont val="ＭＳ Ｐゴシック"/>
        <family val="3"/>
      </rPr>
      <t>)(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÷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住民基本台帳登載人口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＋外国人登録人口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人</t>
    </r>
    <r>
      <rPr>
        <sz val="11"/>
        <rFont val="ＭＳ Ｐゴシック"/>
        <family val="3"/>
      </rPr>
      <t>))</t>
    </r>
    <r>
      <rPr>
        <sz val="11"/>
        <rFont val="ＭＳ Ｐゴシック"/>
        <family val="3"/>
      </rPr>
      <t>×</t>
    </r>
    <r>
      <rPr>
        <sz val="11"/>
        <rFont val="ＭＳ Ｐゴシック"/>
        <family val="3"/>
      </rPr>
      <t>100</t>
    </r>
  </si>
  <si>
    <r>
      <t>・普及率（面積）(％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＝現在排水区域面積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うち汚水に係るもの</t>
    </r>
    <r>
      <rPr>
        <sz val="11"/>
        <rFont val="ＭＳ Ｐゴシック"/>
        <family val="3"/>
      </rPr>
      <t>)(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÷行政区域面積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㎡</t>
    </r>
    <r>
      <rPr>
        <sz val="11"/>
        <rFont val="ＭＳ Ｐゴシック"/>
        <family val="3"/>
      </rPr>
      <t>)</t>
    </r>
    <r>
      <rPr>
        <sz val="11"/>
        <rFont val="ＭＳ Ｐゴシック"/>
        <family val="3"/>
      </rPr>
      <t>×</t>
    </r>
    <r>
      <rPr>
        <sz val="11"/>
        <rFont val="ＭＳ Ｐゴシック"/>
        <family val="3"/>
      </rPr>
      <t>100</t>
    </r>
  </si>
  <si>
    <t>６　学校施設　　(1) 幼稚園</t>
  </si>
  <si>
    <t>(1) 小学校</t>
  </si>
  <si>
    <t>本園</t>
  </si>
  <si>
    <t>分園</t>
  </si>
  <si>
    <t>園数</t>
  </si>
  <si>
    <t>在園者数
（人）</t>
  </si>
  <si>
    <t>平成22年</t>
  </si>
  <si>
    <t>面積</t>
  </si>
  <si>
    <t>教職員数及び　　　     　教育補助者数　　(人）</t>
  </si>
  <si>
    <t>生徒数（人）</t>
  </si>
  <si>
    <r>
      <rPr>
        <sz val="9"/>
        <color indexed="8"/>
        <rFont val="ＭＳ Ｐゴシック"/>
        <family val="3"/>
      </rPr>
      <t xml:space="preserve">住民基本台帳登載人口
</t>
    </r>
    <r>
      <rPr>
        <sz val="11"/>
        <color indexed="8"/>
        <rFont val="ＭＳ Ｐゴシック"/>
        <family val="3"/>
      </rPr>
      <t>(人)</t>
    </r>
  </si>
  <si>
    <t>・普及率（面積）(％)＝現在排水区域面積(うち汚水に係るもの)(㎡)÷行政区域面積(㎡)×100</t>
  </si>
  <si>
    <t>・普及率（人口）（％）＝現在排水人口（人）÷（住民基本台帳登載人口（人）＋外国人登録人口（人））×100</t>
  </si>
  <si>
    <t>・普及率（面積）（％）＝現在排水区域面積（㎡）÷行政区域面積（㎡）×100</t>
  </si>
  <si>
    <t>処理率</t>
  </si>
  <si>
    <t>その他の公園</t>
  </si>
  <si>
    <t>道路延長</t>
  </si>
  <si>
    <t>道路面積</t>
  </si>
  <si>
    <t>軽費老人ホーム</t>
  </si>
  <si>
    <t>図　書　館</t>
  </si>
  <si>
    <t>博　　　　　　　　　　　　物　　　　　　　　　　　　館</t>
  </si>
  <si>
    <t>※５</t>
  </si>
  <si>
    <t>滝沢市</t>
  </si>
  <si>
    <t>国勢調査</t>
  </si>
  <si>
    <t>※５</t>
  </si>
  <si>
    <t>平成27年</t>
  </si>
  <si>
    <t>人口集中地区人口（人）</t>
  </si>
  <si>
    <t>・処理率（％）＝処理人口（人）÷住民基本台帳登録人口（人）</t>
  </si>
  <si>
    <t>義務教育学校</t>
  </si>
  <si>
    <t>R3.1.1現在</t>
  </si>
  <si>
    <t>（出典元：令和２年度公共施設状況調査、ただし、※１は令和３年度普通交付税算定基礎数値、※２は道路施設現況調査、※３は令和３年度概要調書（田畑非課税地積・評価総地積計）、※４は令和３年度概要調書（山林非課税地積・評価総地積計）、※５は令和３年度学校基本調査である。）+AD43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</si>
</sst>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_ "/>
    <numFmt numFmtId="179" formatCode="#,##0.0_ "/>
    <numFmt numFmtId="180" formatCode="#,##0.0;[Red]\-#,##0.0"/>
    <numFmt numFmtId="181" formatCode="0.0_);[Red]\(0.0\)"/>
    <numFmt numFmtId="182" formatCode="#,##0.0_);[Red]\(#,##0.0\)"/>
    <numFmt numFmtId="183" formatCode="#,##0_);[Red]\(#,##0\)"/>
    <numFmt numFmtId="184" formatCode="#,##0_ "/>
    <numFmt numFmtId="185" formatCode="0.0"/>
    <numFmt numFmtId="186" formatCode="_ * #,##0_ ;_ * \-#,##0_ ;_ * &quot;&quot;_ ;_ @_ "/>
    <numFmt numFmtId="187" formatCode="0.00_ "/>
    <numFmt numFmtId="188" formatCode="0_);[Red]\(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_);[Red]\(0.00\)"/>
    <numFmt numFmtId="195" formatCode="0.000_);[Red]\(0.0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28" borderId="2" applyNumberFormat="0" applyFont="0" applyAlignment="0" applyProtection="0"/>
    <xf numFmtId="0" fontId="31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/>
    </xf>
    <xf numFmtId="38" fontId="0" fillId="0" borderId="10" xfId="114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 shrinkToFit="1"/>
    </xf>
    <xf numFmtId="3" fontId="0" fillId="0" borderId="1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shrinkToFit="1"/>
    </xf>
    <xf numFmtId="177" fontId="0" fillId="0" borderId="18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vertical="center"/>
    </xf>
    <xf numFmtId="177" fontId="0" fillId="0" borderId="22" xfId="0" applyNumberFormat="1" applyFont="1" applyFill="1" applyBorder="1" applyAlignment="1">
      <alignment horizontal="center" vertical="center" wrapText="1"/>
    </xf>
    <xf numFmtId="177" fontId="0" fillId="0" borderId="22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shrinkToFit="1"/>
    </xf>
    <xf numFmtId="3" fontId="0" fillId="0" borderId="0" xfId="0" applyNumberFormat="1" applyFont="1" applyFill="1" applyAlignment="1">
      <alignment vertical="center" shrinkToFit="1"/>
    </xf>
    <xf numFmtId="3" fontId="0" fillId="0" borderId="0" xfId="0" applyNumberFormat="1" applyFont="1" applyFill="1" applyAlignment="1">
      <alignment horizontal="center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3" fontId="0" fillId="0" borderId="0" xfId="0" applyNumberFormat="1" applyFill="1" applyAlignment="1">
      <alignment vertical="center"/>
    </xf>
    <xf numFmtId="3" fontId="0" fillId="33" borderId="10" xfId="0" applyNumberFormat="1" applyFill="1" applyBorder="1" applyAlignment="1">
      <alignment horizontal="center" vertical="center" shrinkToFit="1"/>
    </xf>
    <xf numFmtId="3" fontId="50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vertical="center"/>
    </xf>
    <xf numFmtId="176" fontId="51" fillId="0" borderId="0" xfId="0" applyNumberFormat="1" applyFont="1" applyFill="1" applyAlignment="1">
      <alignment vertical="center"/>
    </xf>
    <xf numFmtId="3" fontId="51" fillId="0" borderId="0" xfId="0" applyNumberFormat="1" applyFont="1" applyFill="1" applyAlignment="1">
      <alignment vertical="center" wrapText="1"/>
    </xf>
    <xf numFmtId="3" fontId="51" fillId="0" borderId="24" xfId="0" applyNumberFormat="1" applyFont="1" applyFill="1" applyBorder="1" applyAlignment="1">
      <alignment vertical="center"/>
    </xf>
    <xf numFmtId="3" fontId="51" fillId="0" borderId="24" xfId="0" applyNumberFormat="1" applyFont="1" applyFill="1" applyBorder="1" applyAlignment="1">
      <alignment vertical="center" wrapText="1"/>
    </xf>
    <xf numFmtId="0" fontId="51" fillId="0" borderId="20" xfId="0" applyFont="1" applyBorder="1" applyAlignment="1">
      <alignment vertical="center"/>
    </xf>
    <xf numFmtId="3" fontId="0" fillId="33" borderId="13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top"/>
    </xf>
    <xf numFmtId="3" fontId="0" fillId="33" borderId="10" xfId="0" applyNumberFormat="1" applyFont="1" applyFill="1" applyBorder="1" applyAlignment="1">
      <alignment horizontal="center" vertical="center" wrapText="1" shrinkToFit="1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2" fillId="33" borderId="10" xfId="0" applyNumberFormat="1" applyFont="1" applyFill="1" applyBorder="1" applyAlignment="1">
      <alignment horizontal="center" vertical="center" shrinkToFit="1"/>
    </xf>
    <xf numFmtId="177" fontId="0" fillId="33" borderId="16" xfId="0" applyNumberFormat="1" applyFont="1" applyFill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shrinkToFit="1"/>
    </xf>
    <xf numFmtId="3" fontId="51" fillId="0" borderId="12" xfId="0" applyNumberFormat="1" applyFont="1" applyFill="1" applyBorder="1" applyAlignment="1">
      <alignment vertical="center"/>
    </xf>
    <xf numFmtId="181" fontId="51" fillId="0" borderId="12" xfId="0" applyNumberFormat="1" applyFont="1" applyFill="1" applyBorder="1" applyAlignment="1">
      <alignment vertical="center"/>
    </xf>
    <xf numFmtId="3" fontId="51" fillId="0" borderId="17" xfId="0" applyNumberFormat="1" applyFont="1" applyFill="1" applyBorder="1" applyAlignment="1">
      <alignment vertical="center"/>
    </xf>
    <xf numFmtId="181" fontId="51" fillId="0" borderId="17" xfId="0" applyNumberFormat="1" applyFont="1" applyFill="1" applyBorder="1" applyAlignment="1">
      <alignment vertical="center"/>
    </xf>
    <xf numFmtId="3" fontId="0" fillId="33" borderId="16" xfId="0" applyNumberFormat="1" applyFont="1" applyFill="1" applyBorder="1" applyAlignment="1">
      <alignment horizontal="centerContinuous" vertical="center" shrinkToFit="1"/>
    </xf>
    <xf numFmtId="3" fontId="51" fillId="33" borderId="13" xfId="0" applyNumberFormat="1" applyFont="1" applyFill="1" applyBorder="1" applyAlignment="1">
      <alignment horizontal="center" vertical="center" shrinkToFit="1"/>
    </xf>
    <xf numFmtId="3" fontId="51" fillId="0" borderId="13" xfId="0" applyNumberFormat="1" applyFont="1" applyFill="1" applyBorder="1" applyAlignment="1">
      <alignment vertical="center"/>
    </xf>
    <xf numFmtId="181" fontId="51" fillId="0" borderId="13" xfId="0" applyNumberFormat="1" applyFont="1" applyFill="1" applyBorder="1" applyAlignment="1">
      <alignment vertical="center"/>
    </xf>
    <xf numFmtId="194" fontId="51" fillId="0" borderId="13" xfId="0" applyNumberFormat="1" applyFont="1" applyFill="1" applyBorder="1" applyAlignment="1">
      <alignment vertical="center"/>
    </xf>
    <xf numFmtId="181" fontId="51" fillId="0" borderId="13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vertical="center"/>
    </xf>
    <xf numFmtId="181" fontId="51" fillId="0" borderId="10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vertical="center"/>
    </xf>
    <xf numFmtId="181" fontId="51" fillId="0" borderId="14" xfId="0" applyNumberFormat="1" applyFont="1" applyFill="1" applyBorder="1" applyAlignment="1">
      <alignment vertical="center"/>
    </xf>
    <xf numFmtId="3" fontId="51" fillId="33" borderId="11" xfId="0" applyNumberFormat="1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20" xfId="0" applyFont="1" applyBorder="1" applyAlignment="1">
      <alignment vertical="center"/>
    </xf>
    <xf numFmtId="40" fontId="52" fillId="0" borderId="0" xfId="114" applyNumberFormat="1" applyFont="1" applyFill="1" applyAlignment="1">
      <alignment vertical="center"/>
    </xf>
    <xf numFmtId="38" fontId="52" fillId="0" borderId="0" xfId="114" applyFont="1" applyFill="1" applyAlignment="1">
      <alignment vertical="center"/>
    </xf>
    <xf numFmtId="0" fontId="51" fillId="33" borderId="16" xfId="0" applyFont="1" applyFill="1" applyBorder="1" applyAlignment="1">
      <alignment horizontal="center" vertical="center" shrinkToFit="1"/>
    </xf>
    <xf numFmtId="0" fontId="51" fillId="33" borderId="13" xfId="0" applyFont="1" applyFill="1" applyBorder="1" applyAlignment="1">
      <alignment horizontal="center" vertical="center" shrinkToFit="1"/>
    </xf>
    <xf numFmtId="4" fontId="51" fillId="0" borderId="17" xfId="0" applyNumberFormat="1" applyFont="1" applyFill="1" applyBorder="1" applyAlignment="1">
      <alignment vertical="center"/>
    </xf>
    <xf numFmtId="0" fontId="36" fillId="0" borderId="0" xfId="98" applyFill="1" applyAlignment="1">
      <alignment horizontal="center" vertical="center"/>
    </xf>
    <xf numFmtId="3" fontId="0" fillId="34" borderId="0" xfId="0" applyNumberFormat="1" applyFont="1" applyFill="1" applyAlignment="1">
      <alignment vertical="center"/>
    </xf>
    <xf numFmtId="177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3" xfId="0" applyNumberFormat="1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3" fontId="0" fillId="33" borderId="16" xfId="0" applyNumberFormat="1" applyFont="1" applyFill="1" applyBorder="1" applyAlignment="1">
      <alignment horizontal="center" vertical="center" shrinkToFit="1"/>
    </xf>
    <xf numFmtId="177" fontId="51" fillId="33" borderId="16" xfId="0" applyNumberFormat="1" applyFont="1" applyFill="1" applyBorder="1" applyAlignment="1">
      <alignment horizontal="center" vertical="center" wrapText="1" shrinkToFit="1"/>
    </xf>
    <xf numFmtId="177" fontId="2" fillId="33" borderId="16" xfId="0" applyNumberFormat="1" applyFont="1" applyFill="1" applyBorder="1" applyAlignment="1">
      <alignment horizontal="center" vertical="center" wrapText="1" shrinkToFit="1"/>
    </xf>
    <xf numFmtId="177" fontId="0" fillId="33" borderId="10" xfId="0" applyNumberFormat="1" applyFont="1" applyFill="1" applyBorder="1" applyAlignment="1">
      <alignment horizontal="center" vertical="center" wrapText="1" shrinkToFit="1"/>
    </xf>
    <xf numFmtId="3" fontId="0" fillId="33" borderId="13" xfId="0" applyNumberFormat="1" applyFont="1" applyFill="1" applyBorder="1" applyAlignment="1">
      <alignment horizontal="right" vertical="center" shrinkToFit="1"/>
    </xf>
    <xf numFmtId="177" fontId="0" fillId="33" borderId="13" xfId="0" applyNumberFormat="1" applyFont="1" applyFill="1" applyBorder="1" applyAlignment="1">
      <alignment horizontal="center" vertical="center" shrinkToFit="1"/>
    </xf>
    <xf numFmtId="177" fontId="2" fillId="33" borderId="16" xfId="0" applyNumberFormat="1" applyFont="1" applyFill="1" applyBorder="1" applyAlignment="1">
      <alignment horizontal="center" vertical="center" shrinkToFit="1"/>
    </xf>
    <xf numFmtId="177" fontId="2" fillId="33" borderId="10" xfId="0" applyNumberFormat="1" applyFont="1" applyFill="1" applyBorder="1" applyAlignment="1">
      <alignment horizontal="center" vertical="center" shrinkToFit="1"/>
    </xf>
    <xf numFmtId="177" fontId="0" fillId="33" borderId="10" xfId="0" applyNumberForma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horizontal="center" vertical="center" shrinkToFit="1"/>
    </xf>
    <xf numFmtId="177" fontId="2" fillId="33" borderId="13" xfId="0" applyNumberFormat="1" applyFont="1" applyFill="1" applyBorder="1" applyAlignment="1">
      <alignment horizontal="center" vertical="center" shrinkToFit="1"/>
    </xf>
    <xf numFmtId="4" fontId="0" fillId="33" borderId="16" xfId="0" applyNumberFormat="1" applyFon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center" vertical="center" shrinkToFit="1"/>
    </xf>
    <xf numFmtId="3" fontId="0" fillId="33" borderId="27" xfId="0" applyNumberFormat="1" applyFont="1" applyFill="1" applyBorder="1" applyAlignment="1">
      <alignment horizontal="center" vertical="center" shrinkToFit="1"/>
    </xf>
    <xf numFmtId="4" fontId="0" fillId="33" borderId="10" xfId="0" applyNumberFormat="1" applyFont="1" applyFill="1" applyBorder="1" applyAlignment="1">
      <alignment horizontal="center" vertical="center" shrinkToFit="1"/>
    </xf>
    <xf numFmtId="3" fontId="0" fillId="33" borderId="18" xfId="0" applyNumberFormat="1" applyFont="1" applyFill="1" applyBorder="1" applyAlignment="1">
      <alignment horizontal="center" vertical="center" shrinkToFit="1"/>
    </xf>
    <xf numFmtId="3" fontId="0" fillId="33" borderId="11" xfId="0" applyNumberFormat="1" applyFont="1" applyFill="1" applyBorder="1" applyAlignment="1">
      <alignment horizontal="center" vertical="center" shrinkToFit="1"/>
    </xf>
    <xf numFmtId="3" fontId="0" fillId="33" borderId="11" xfId="0" applyNumberFormat="1" applyFont="1" applyFill="1" applyBorder="1" applyAlignment="1">
      <alignment horizontal="centerContinuous" vertical="center" shrinkToFit="1"/>
    </xf>
    <xf numFmtId="176" fontId="0" fillId="33" borderId="11" xfId="0" applyNumberFormat="1" applyFont="1" applyFill="1" applyBorder="1" applyAlignment="1">
      <alignment horizontal="centerContinuous" vertical="center" shrinkToFit="1"/>
    </xf>
    <xf numFmtId="176" fontId="51" fillId="33" borderId="11" xfId="0" applyNumberFormat="1" applyFont="1" applyFill="1" applyBorder="1" applyAlignment="1">
      <alignment horizontal="centerContinuous" vertical="center" wrapText="1" shrinkToFit="1"/>
    </xf>
    <xf numFmtId="0" fontId="0" fillId="33" borderId="16" xfId="0" applyFont="1" applyFill="1" applyBorder="1" applyAlignment="1">
      <alignment horizontal="centerContinuous" vertical="center" shrinkToFit="1"/>
    </xf>
    <xf numFmtId="3" fontId="0" fillId="33" borderId="11" xfId="0" applyNumberFormat="1" applyFont="1" applyFill="1" applyBorder="1" applyAlignment="1">
      <alignment horizontal="centerContinuous" vertical="center" wrapText="1" shrinkToFit="1"/>
    </xf>
    <xf numFmtId="0" fontId="0" fillId="33" borderId="11" xfId="0" applyFont="1" applyFill="1" applyBorder="1" applyAlignment="1">
      <alignment horizontal="centerContinuous" vertical="center" shrinkToFit="1"/>
    </xf>
    <xf numFmtId="3" fontId="8" fillId="33" borderId="16" xfId="0" applyNumberFormat="1" applyFont="1" applyFill="1" applyBorder="1" applyAlignment="1">
      <alignment horizontal="center" vertical="center" wrapText="1" shrinkToFit="1"/>
    </xf>
    <xf numFmtId="3" fontId="51" fillId="0" borderId="15" xfId="0" applyNumberFormat="1" applyFont="1" applyFill="1" applyBorder="1" applyAlignment="1">
      <alignment vertical="center"/>
    </xf>
    <xf numFmtId="3" fontId="51" fillId="0" borderId="26" xfId="0" applyNumberFormat="1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vertical="center" wrapText="1"/>
    </xf>
    <xf numFmtId="0" fontId="51" fillId="0" borderId="13" xfId="0" applyFont="1" applyFill="1" applyBorder="1" applyAlignment="1">
      <alignment vertical="center"/>
    </xf>
    <xf numFmtId="38" fontId="51" fillId="0" borderId="11" xfId="114" applyFont="1" applyFill="1" applyBorder="1" applyAlignment="1">
      <alignment vertical="center"/>
    </xf>
    <xf numFmtId="2" fontId="51" fillId="0" borderId="13" xfId="0" applyNumberFormat="1" applyFont="1" applyFill="1" applyBorder="1" applyAlignment="1">
      <alignment vertical="center"/>
    </xf>
    <xf numFmtId="38" fontId="51" fillId="0" borderId="0" xfId="114" applyFont="1" applyFill="1" applyAlignment="1">
      <alignment vertical="center"/>
    </xf>
    <xf numFmtId="3" fontId="51" fillId="0" borderId="10" xfId="0" applyNumberFormat="1" applyFont="1" applyFill="1" applyBorder="1" applyAlignment="1">
      <alignment vertical="center" wrapText="1"/>
    </xf>
    <xf numFmtId="2" fontId="51" fillId="0" borderId="10" xfId="0" applyNumberFormat="1" applyFont="1" applyFill="1" applyBorder="1" applyAlignment="1">
      <alignment vertical="center"/>
    </xf>
    <xf numFmtId="3" fontId="51" fillId="0" borderId="14" xfId="0" applyNumberFormat="1" applyFont="1" applyFill="1" applyBorder="1" applyAlignment="1">
      <alignment vertical="center" wrapText="1"/>
    </xf>
    <xf numFmtId="0" fontId="51" fillId="0" borderId="14" xfId="0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3" fontId="51" fillId="0" borderId="13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38" fontId="51" fillId="0" borderId="13" xfId="114" applyFont="1" applyFill="1" applyBorder="1" applyAlignment="1">
      <alignment vertical="center"/>
    </xf>
    <xf numFmtId="181" fontId="51" fillId="0" borderId="13" xfId="114" applyNumberFormat="1" applyFont="1" applyFill="1" applyBorder="1" applyAlignment="1">
      <alignment vertical="center"/>
    </xf>
    <xf numFmtId="4" fontId="51" fillId="0" borderId="13" xfId="114" applyNumberFormat="1" applyFont="1" applyFill="1" applyBorder="1" applyAlignment="1">
      <alignment vertical="center"/>
    </xf>
    <xf numFmtId="38" fontId="0" fillId="0" borderId="11" xfId="114" applyFont="1" applyFill="1" applyBorder="1" applyAlignment="1">
      <alignment vertical="center"/>
    </xf>
    <xf numFmtId="3" fontId="31" fillId="0" borderId="0" xfId="144" applyNumberFormat="1" applyFill="1">
      <alignment vertical="center"/>
      <protection/>
    </xf>
    <xf numFmtId="182" fontId="51" fillId="0" borderId="11" xfId="0" applyNumberFormat="1" applyFont="1" applyFill="1" applyBorder="1" applyAlignment="1">
      <alignment vertical="center"/>
    </xf>
    <xf numFmtId="177" fontId="51" fillId="0" borderId="11" xfId="0" applyNumberFormat="1" applyFont="1" applyFill="1" applyBorder="1" applyAlignment="1">
      <alignment vertical="center"/>
    </xf>
    <xf numFmtId="180" fontId="51" fillId="0" borderId="11" xfId="114" applyNumberFormat="1" applyFont="1" applyFill="1" applyBorder="1" applyAlignment="1">
      <alignment vertical="center"/>
    </xf>
    <xf numFmtId="182" fontId="51" fillId="0" borderId="16" xfId="0" applyNumberFormat="1" applyFont="1" applyFill="1" applyBorder="1" applyAlignment="1">
      <alignment vertical="center"/>
    </xf>
    <xf numFmtId="177" fontId="51" fillId="0" borderId="16" xfId="0" applyNumberFormat="1" applyFont="1" applyFill="1" applyBorder="1" applyAlignment="1">
      <alignment vertical="center"/>
    </xf>
    <xf numFmtId="38" fontId="51" fillId="0" borderId="16" xfId="114" applyFont="1" applyFill="1" applyBorder="1" applyAlignment="1">
      <alignment vertical="center"/>
    </xf>
    <xf numFmtId="180" fontId="51" fillId="0" borderId="16" xfId="114" applyNumberFormat="1" applyFont="1" applyFill="1" applyBorder="1" applyAlignment="1">
      <alignment vertical="center"/>
    </xf>
    <xf numFmtId="38" fontId="0" fillId="0" borderId="16" xfId="114" applyFont="1" applyFill="1" applyBorder="1" applyAlignment="1">
      <alignment vertical="center"/>
    </xf>
    <xf numFmtId="38" fontId="51" fillId="0" borderId="12" xfId="114" applyFont="1" applyFill="1" applyBorder="1" applyAlignment="1">
      <alignment vertical="center"/>
    </xf>
    <xf numFmtId="182" fontId="51" fillId="0" borderId="12" xfId="0" applyNumberFormat="1" applyFont="1" applyFill="1" applyBorder="1" applyAlignment="1">
      <alignment vertical="center"/>
    </xf>
    <xf numFmtId="177" fontId="51" fillId="0" borderId="12" xfId="0" applyNumberFormat="1" applyFont="1" applyFill="1" applyBorder="1" applyAlignment="1">
      <alignment vertical="center"/>
    </xf>
    <xf numFmtId="180" fontId="51" fillId="0" borderId="12" xfId="114" applyNumberFormat="1" applyFont="1" applyFill="1" applyBorder="1" applyAlignment="1">
      <alignment vertical="center"/>
    </xf>
    <xf numFmtId="177" fontId="51" fillId="0" borderId="13" xfId="0" applyNumberFormat="1" applyFont="1" applyFill="1" applyBorder="1" applyAlignment="1">
      <alignment vertical="center"/>
    </xf>
    <xf numFmtId="180" fontId="51" fillId="0" borderId="13" xfId="114" applyNumberFormat="1" applyFont="1" applyFill="1" applyBorder="1" applyAlignment="1">
      <alignment vertical="center"/>
    </xf>
    <xf numFmtId="177" fontId="51" fillId="0" borderId="14" xfId="0" applyNumberFormat="1" applyFont="1" applyFill="1" applyBorder="1" applyAlignment="1">
      <alignment vertical="center"/>
    </xf>
    <xf numFmtId="180" fontId="51" fillId="0" borderId="14" xfId="114" applyNumberFormat="1" applyFont="1" applyFill="1" applyBorder="1" applyAlignment="1">
      <alignment vertical="center"/>
    </xf>
    <xf numFmtId="38" fontId="51" fillId="0" borderId="17" xfId="114" applyFont="1" applyFill="1" applyBorder="1" applyAlignment="1">
      <alignment vertical="center"/>
    </xf>
    <xf numFmtId="182" fontId="51" fillId="0" borderId="17" xfId="0" applyNumberFormat="1" applyFont="1" applyFill="1" applyBorder="1" applyAlignment="1">
      <alignment vertical="center"/>
    </xf>
    <xf numFmtId="177" fontId="51" fillId="0" borderId="17" xfId="0" applyNumberFormat="1" applyFont="1" applyFill="1" applyBorder="1" applyAlignment="1">
      <alignment vertical="center"/>
    </xf>
    <xf numFmtId="180" fontId="51" fillId="0" borderId="28" xfId="114" applyNumberFormat="1" applyFont="1" applyFill="1" applyBorder="1" applyAlignment="1">
      <alignment vertical="center"/>
    </xf>
    <xf numFmtId="182" fontId="51" fillId="0" borderId="13" xfId="0" applyNumberFormat="1" applyFont="1" applyFill="1" applyBorder="1" applyAlignment="1">
      <alignment vertical="center"/>
    </xf>
    <xf numFmtId="3" fontId="51" fillId="0" borderId="11" xfId="0" applyNumberFormat="1" applyFont="1" applyFill="1" applyBorder="1" applyAlignment="1">
      <alignment vertical="center"/>
    </xf>
    <xf numFmtId="3" fontId="51" fillId="0" borderId="16" xfId="0" applyNumberFormat="1" applyFont="1" applyFill="1" applyBorder="1" applyAlignment="1">
      <alignment vertical="center"/>
    </xf>
    <xf numFmtId="176" fontId="51" fillId="0" borderId="11" xfId="0" applyNumberFormat="1" applyFont="1" applyFill="1" applyBorder="1" applyAlignment="1">
      <alignment vertical="center"/>
    </xf>
    <xf numFmtId="176" fontId="51" fillId="0" borderId="16" xfId="0" applyNumberFormat="1" applyFont="1" applyFill="1" applyBorder="1" applyAlignment="1">
      <alignment vertical="center"/>
    </xf>
    <xf numFmtId="176" fontId="51" fillId="0" borderId="14" xfId="0" applyNumberFormat="1" applyFont="1" applyFill="1" applyBorder="1" applyAlignment="1">
      <alignment vertical="center"/>
    </xf>
    <xf numFmtId="177" fontId="51" fillId="0" borderId="29" xfId="0" applyNumberFormat="1" applyFont="1" applyFill="1" applyBorder="1" applyAlignment="1">
      <alignment vertical="center"/>
    </xf>
    <xf numFmtId="176" fontId="51" fillId="0" borderId="29" xfId="0" applyNumberFormat="1" applyFont="1" applyFill="1" applyBorder="1" applyAlignment="1">
      <alignment vertical="center"/>
    </xf>
    <xf numFmtId="3" fontId="51" fillId="0" borderId="29" xfId="0" applyNumberFormat="1" applyFont="1" applyFill="1" applyBorder="1" applyAlignment="1">
      <alignment vertical="center"/>
    </xf>
    <xf numFmtId="176" fontId="51" fillId="0" borderId="13" xfId="0" applyNumberFormat="1" applyFont="1" applyFill="1" applyBorder="1" applyAlignment="1">
      <alignment vertical="center"/>
    </xf>
    <xf numFmtId="177" fontId="51" fillId="0" borderId="30" xfId="0" applyNumberFormat="1" applyFont="1" applyFill="1" applyBorder="1" applyAlignment="1">
      <alignment vertical="center"/>
    </xf>
    <xf numFmtId="177" fontId="51" fillId="0" borderId="28" xfId="0" applyNumberFormat="1" applyFont="1" applyFill="1" applyBorder="1" applyAlignment="1">
      <alignment vertical="center"/>
    </xf>
    <xf numFmtId="176" fontId="51" fillId="0" borderId="28" xfId="0" applyNumberFormat="1" applyFont="1" applyFill="1" applyBorder="1" applyAlignment="1">
      <alignment vertical="center"/>
    </xf>
    <xf numFmtId="177" fontId="51" fillId="0" borderId="26" xfId="0" applyNumberFormat="1" applyFont="1" applyFill="1" applyBorder="1" applyAlignment="1">
      <alignment vertical="center"/>
    </xf>
    <xf numFmtId="3" fontId="51" fillId="0" borderId="28" xfId="0" applyNumberFormat="1" applyFont="1" applyFill="1" applyBorder="1" applyAlignment="1">
      <alignment vertical="center"/>
    </xf>
    <xf numFmtId="176" fontId="51" fillId="0" borderId="15" xfId="0" applyNumberFormat="1" applyFont="1" applyFill="1" applyBorder="1" applyAlignment="1">
      <alignment vertical="center"/>
    </xf>
    <xf numFmtId="177" fontId="51" fillId="0" borderId="15" xfId="0" applyNumberFormat="1" applyFont="1" applyFill="1" applyBorder="1" applyAlignment="1">
      <alignment vertical="center"/>
    </xf>
    <xf numFmtId="38" fontId="51" fillId="0" borderId="14" xfId="114" applyFont="1" applyFill="1" applyBorder="1" applyAlignment="1">
      <alignment vertical="center"/>
    </xf>
    <xf numFmtId="38" fontId="51" fillId="0" borderId="30" xfId="114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shrinkToFit="1"/>
    </xf>
    <xf numFmtId="3" fontId="0" fillId="33" borderId="23" xfId="0" applyNumberFormat="1" applyFont="1" applyFill="1" applyBorder="1" applyAlignment="1">
      <alignment horizontal="center" vertical="center" shrinkToFit="1"/>
    </xf>
    <xf numFmtId="3" fontId="0" fillId="33" borderId="25" xfId="0" applyNumberFormat="1" applyFont="1" applyFill="1" applyBorder="1" applyAlignment="1">
      <alignment horizontal="center" vertical="center" shrinkToFit="1"/>
    </xf>
    <xf numFmtId="3" fontId="51" fillId="33" borderId="23" xfId="0" applyNumberFormat="1" applyFont="1" applyFill="1" applyBorder="1" applyAlignment="1">
      <alignment horizontal="center" vertical="center" shrinkToFit="1"/>
    </xf>
    <xf numFmtId="3" fontId="51" fillId="33" borderId="25" xfId="0" applyNumberFormat="1" applyFont="1" applyFill="1" applyBorder="1" applyAlignment="1">
      <alignment horizontal="center" vertical="center" shrinkToFit="1"/>
    </xf>
    <xf numFmtId="3" fontId="0" fillId="33" borderId="19" xfId="0" applyNumberFormat="1" applyFill="1" applyBorder="1" applyAlignment="1">
      <alignment horizontal="center" vertical="center" shrinkToFit="1"/>
    </xf>
    <xf numFmtId="3" fontId="0" fillId="33" borderId="21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3" xfId="0" applyFont="1" applyFill="1" applyBorder="1" applyAlignment="1">
      <alignment horizontal="center" vertical="center" shrinkToFit="1"/>
    </xf>
    <xf numFmtId="3" fontId="51" fillId="33" borderId="19" xfId="0" applyNumberFormat="1" applyFont="1" applyFill="1" applyBorder="1" applyAlignment="1">
      <alignment horizontal="center" vertical="center" shrinkToFit="1"/>
    </xf>
    <xf numFmtId="3" fontId="51" fillId="33" borderId="21" xfId="0" applyNumberFormat="1" applyFont="1" applyFill="1" applyBorder="1" applyAlignment="1">
      <alignment horizontal="center" vertical="center" shrinkToFit="1"/>
    </xf>
    <xf numFmtId="3" fontId="51" fillId="33" borderId="16" xfId="0" applyNumberFormat="1" applyFont="1" applyFill="1" applyBorder="1" applyAlignment="1">
      <alignment horizontal="center" vertical="center" wrapText="1" shrinkToFit="1"/>
    </xf>
    <xf numFmtId="3" fontId="51" fillId="33" borderId="13" xfId="0" applyNumberFormat="1" applyFont="1" applyFill="1" applyBorder="1" applyAlignment="1">
      <alignment horizontal="center" vertical="center" wrapText="1" shrinkToFit="1"/>
    </xf>
    <xf numFmtId="3" fontId="0" fillId="33" borderId="16" xfId="0" applyNumberFormat="1" applyFont="1" applyFill="1" applyBorder="1" applyAlignment="1">
      <alignment horizontal="center" vertical="center" wrapText="1" shrinkToFit="1"/>
    </xf>
    <xf numFmtId="3" fontId="0" fillId="33" borderId="10" xfId="0" applyNumberFormat="1" applyFont="1" applyFill="1" applyBorder="1" applyAlignment="1">
      <alignment horizontal="center" vertical="center" shrinkToFit="1"/>
    </xf>
    <xf numFmtId="3" fontId="0" fillId="33" borderId="13" xfId="0" applyNumberFormat="1" applyFont="1" applyFill="1" applyBorder="1" applyAlignment="1">
      <alignment horizontal="center" vertical="center" shrinkToFit="1"/>
    </xf>
    <xf numFmtId="0" fontId="0" fillId="33" borderId="16" xfId="0" applyFont="1" applyFill="1" applyBorder="1" applyAlignment="1">
      <alignment horizontal="center" vertical="center" wrapText="1" shrinkToFit="1"/>
    </xf>
    <xf numFmtId="3" fontId="3" fillId="0" borderId="20" xfId="0" applyNumberFormat="1" applyFont="1" applyFill="1" applyBorder="1" applyAlignment="1">
      <alignment horizontal="left" vertical="center"/>
    </xf>
    <xf numFmtId="3" fontId="0" fillId="33" borderId="16" xfId="0" applyNumberFormat="1" applyFill="1" applyBorder="1" applyAlignment="1">
      <alignment horizontal="center" vertical="center" shrinkToFit="1"/>
    </xf>
    <xf numFmtId="3" fontId="0" fillId="33" borderId="19" xfId="0" applyNumberFormat="1" applyFont="1" applyFill="1" applyBorder="1" applyAlignment="1">
      <alignment horizontal="center" vertical="center" shrinkToFit="1"/>
    </xf>
    <xf numFmtId="3" fontId="0" fillId="33" borderId="18" xfId="0" applyNumberFormat="1" applyFont="1" applyFill="1" applyBorder="1" applyAlignment="1">
      <alignment horizontal="center" vertical="center" shrinkToFit="1"/>
    </xf>
    <xf numFmtId="3" fontId="0" fillId="33" borderId="31" xfId="0" applyNumberFormat="1" applyFont="1" applyFill="1" applyBorder="1" applyAlignment="1">
      <alignment horizontal="center" vertical="center" shrinkToFit="1"/>
    </xf>
    <xf numFmtId="3" fontId="0" fillId="33" borderId="32" xfId="0" applyNumberFormat="1" applyFont="1" applyFill="1" applyBorder="1" applyAlignment="1">
      <alignment horizontal="center" vertical="center" shrinkToFit="1"/>
    </xf>
    <xf numFmtId="3" fontId="0" fillId="33" borderId="27" xfId="0" applyNumberFormat="1" applyFont="1" applyFill="1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shrinkToFit="1"/>
    </xf>
    <xf numFmtId="0" fontId="0" fillId="33" borderId="32" xfId="0" applyFont="1" applyFill="1" applyBorder="1" applyAlignment="1">
      <alignment horizontal="center" vertical="center" shrinkToFit="1"/>
    </xf>
    <xf numFmtId="0" fontId="0" fillId="33" borderId="27" xfId="0" applyFont="1" applyFill="1" applyBorder="1" applyAlignment="1">
      <alignment horizontal="center" vertical="center" shrinkToFit="1"/>
    </xf>
    <xf numFmtId="3" fontId="0" fillId="33" borderId="16" xfId="0" applyNumberFormat="1" applyFont="1" applyFill="1" applyBorder="1" applyAlignment="1">
      <alignment horizontal="center" vertical="center" shrinkToFit="1"/>
    </xf>
    <xf numFmtId="3" fontId="0" fillId="33" borderId="16" xfId="0" applyNumberFormat="1" applyFill="1" applyBorder="1" applyAlignment="1">
      <alignment horizontal="center" vertical="center" wrapText="1" shrinkToFit="1"/>
    </xf>
    <xf numFmtId="177" fontId="0" fillId="0" borderId="18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Fill="1" applyBorder="1" applyAlignment="1">
      <alignment horizontal="center" vertical="center" shrinkToFit="1"/>
    </xf>
    <xf numFmtId="177" fontId="0" fillId="0" borderId="2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3" fontId="51" fillId="33" borderId="19" xfId="0" applyNumberFormat="1" applyFont="1" applyFill="1" applyBorder="1" applyAlignment="1">
      <alignment horizontal="center" vertical="center" wrapText="1" shrinkToFit="1"/>
    </xf>
    <xf numFmtId="3" fontId="51" fillId="33" borderId="21" xfId="0" applyNumberFormat="1" applyFont="1" applyFill="1" applyBorder="1" applyAlignment="1">
      <alignment horizontal="center" vertical="center" wrapText="1" shrinkToFit="1"/>
    </xf>
    <xf numFmtId="3" fontId="51" fillId="33" borderId="23" xfId="0" applyNumberFormat="1" applyFont="1" applyFill="1" applyBorder="1" applyAlignment="1">
      <alignment horizontal="center" vertical="center" wrapText="1" shrinkToFit="1"/>
    </xf>
    <xf numFmtId="3" fontId="51" fillId="33" borderId="25" xfId="0" applyNumberFormat="1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shrinkToFit="1"/>
    </xf>
    <xf numFmtId="3" fontId="0" fillId="0" borderId="20" xfId="0" applyNumberFormat="1" applyFont="1" applyFill="1" applyBorder="1" applyAlignment="1">
      <alignment horizontal="left" vertical="center" shrinkToFit="1"/>
    </xf>
    <xf numFmtId="3" fontId="0" fillId="0" borderId="0" xfId="0" applyNumberFormat="1" applyFont="1" applyFill="1" applyBorder="1" applyAlignment="1">
      <alignment horizontal="left" vertical="center" shrinkToFit="1"/>
    </xf>
    <xf numFmtId="3" fontId="3" fillId="0" borderId="0" xfId="0" applyNumberFormat="1" applyFont="1" applyFill="1" applyAlignment="1">
      <alignment horizontal="left" vertical="center"/>
    </xf>
    <xf numFmtId="3" fontId="0" fillId="33" borderId="31" xfId="0" applyNumberFormat="1" applyFill="1" applyBorder="1" applyAlignment="1">
      <alignment horizontal="center" vertical="center" shrinkToFit="1"/>
    </xf>
    <xf numFmtId="177" fontId="0" fillId="0" borderId="0" xfId="0" applyNumberFormat="1" applyFont="1" applyFill="1" applyBorder="1" applyAlignment="1">
      <alignment horizontal="center" vertical="center" wrapText="1"/>
    </xf>
    <xf numFmtId="177" fontId="0" fillId="0" borderId="24" xfId="0" applyNumberFormat="1" applyFont="1" applyFill="1" applyBorder="1" applyAlignment="1">
      <alignment horizontal="center" vertical="center" wrapText="1"/>
    </xf>
    <xf numFmtId="3" fontId="0" fillId="33" borderId="13" xfId="0" applyNumberFormat="1" applyFont="1" applyFill="1" applyBorder="1" applyAlignment="1">
      <alignment horizontal="center" vertical="center" wrapText="1" shrinkToFit="1"/>
    </xf>
    <xf numFmtId="3" fontId="3" fillId="33" borderId="16" xfId="0" applyNumberFormat="1" applyFont="1" applyFill="1" applyBorder="1" applyAlignment="1">
      <alignment horizontal="center" vertical="center" wrapText="1" shrinkToFit="1"/>
    </xf>
    <xf numFmtId="3" fontId="3" fillId="33" borderId="10" xfId="0" applyNumberFormat="1" applyFont="1" applyFill="1" applyBorder="1" applyAlignment="1">
      <alignment horizontal="center" vertical="center" shrinkToFit="1"/>
    </xf>
    <xf numFmtId="3" fontId="3" fillId="33" borderId="13" xfId="0" applyNumberFormat="1" applyFont="1" applyFill="1" applyBorder="1" applyAlignment="1">
      <alignment horizontal="center" vertical="center" shrinkToFit="1"/>
    </xf>
    <xf numFmtId="3" fontId="0" fillId="33" borderId="31" xfId="0" applyNumberFormat="1" applyFill="1" applyBorder="1" applyAlignment="1">
      <alignment horizontal="center" vertical="center" wrapText="1" shrinkToFit="1"/>
    </xf>
    <xf numFmtId="3" fontId="0" fillId="33" borderId="32" xfId="0" applyNumberFormat="1" applyFont="1" applyFill="1" applyBorder="1" applyAlignment="1">
      <alignment horizontal="center" vertical="center" wrapText="1" shrinkToFit="1"/>
    </xf>
    <xf numFmtId="3" fontId="0" fillId="33" borderId="27" xfId="0" applyNumberFormat="1" applyFont="1" applyFill="1" applyBorder="1" applyAlignment="1">
      <alignment horizontal="center" vertical="center" wrapText="1" shrinkToFit="1"/>
    </xf>
    <xf numFmtId="3" fontId="53" fillId="33" borderId="27" xfId="0" applyNumberFormat="1" applyFont="1" applyFill="1" applyBorder="1" applyAlignment="1">
      <alignment horizontal="center" vertical="center" wrapText="1" shrinkToFit="1"/>
    </xf>
  </cellXfs>
  <cellStyles count="138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3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4" xfId="146"/>
    <cellStyle name="標準 5" xfId="147"/>
    <cellStyle name="Followed Hyperlink" xfId="148"/>
    <cellStyle name="良い" xfId="149"/>
    <cellStyle name="良い 2" xfId="150"/>
    <cellStyle name="良い 3" xfId="15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245"/>
  <sheetViews>
    <sheetView showZeros="0" tabSelected="1"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U21" sqref="U21"/>
    </sheetView>
  </sheetViews>
  <sheetFormatPr defaultColWidth="9.00390625" defaultRowHeight="23.25" customHeight="1"/>
  <cols>
    <col min="1" max="1" width="10.625" style="4" customWidth="1"/>
    <col min="2" max="7" width="10.625" style="57" customWidth="1"/>
    <col min="8" max="9" width="10.625" style="58" customWidth="1"/>
    <col min="10" max="10" width="10.625" style="57" customWidth="1"/>
    <col min="11" max="18" width="10.625" style="5" customWidth="1"/>
    <col min="19" max="19" width="10.625" style="92" customWidth="1"/>
    <col min="20" max="20" width="9.00390625" style="6" customWidth="1"/>
    <col min="21" max="21" width="13.50390625" style="6" customWidth="1"/>
    <col min="22" max="22" width="31.75390625" style="6" customWidth="1"/>
    <col min="23" max="16384" width="9.00390625" style="6" customWidth="1"/>
  </cols>
  <sheetData>
    <row r="1" spans="1:2" ht="23.25" customHeight="1">
      <c r="A1" s="6"/>
      <c r="B1" s="56" t="s">
        <v>71</v>
      </c>
    </row>
    <row r="2" spans="1:19" ht="23.25" customHeight="1">
      <c r="A2" s="5"/>
      <c r="C2" s="59"/>
      <c r="D2" s="60"/>
      <c r="E2" s="61"/>
      <c r="F2" s="60"/>
      <c r="G2" s="60"/>
      <c r="H2" s="60"/>
      <c r="I2" s="60"/>
      <c r="S2" s="93"/>
    </row>
    <row r="3" spans="1:19" s="7" customFormat="1" ht="23.25" customHeight="1">
      <c r="A3" s="199" t="s">
        <v>202</v>
      </c>
      <c r="B3" s="202" t="s">
        <v>272</v>
      </c>
      <c r="C3" s="203"/>
      <c r="D3" s="202" t="s">
        <v>272</v>
      </c>
      <c r="E3" s="203"/>
      <c r="F3" s="202" t="s">
        <v>272</v>
      </c>
      <c r="G3" s="203"/>
      <c r="H3" s="202" t="s">
        <v>272</v>
      </c>
      <c r="I3" s="203"/>
      <c r="J3" s="204" t="s">
        <v>259</v>
      </c>
      <c r="K3" s="197" t="s">
        <v>272</v>
      </c>
      <c r="L3" s="198"/>
      <c r="M3" s="197" t="s">
        <v>272</v>
      </c>
      <c r="N3" s="198"/>
      <c r="O3" s="197" t="s">
        <v>272</v>
      </c>
      <c r="P3" s="198"/>
      <c r="Q3" s="197" t="s">
        <v>272</v>
      </c>
      <c r="R3" s="198"/>
      <c r="S3" s="97" t="s">
        <v>256</v>
      </c>
    </row>
    <row r="4" spans="1:19" s="7" customFormat="1" ht="23.25" customHeight="1">
      <c r="A4" s="200"/>
      <c r="B4" s="195" t="s">
        <v>203</v>
      </c>
      <c r="C4" s="196"/>
      <c r="D4" s="195" t="s">
        <v>204</v>
      </c>
      <c r="E4" s="196"/>
      <c r="F4" s="195" t="s">
        <v>275</v>
      </c>
      <c r="G4" s="196"/>
      <c r="H4" s="195" t="s">
        <v>205</v>
      </c>
      <c r="I4" s="196"/>
      <c r="J4" s="205"/>
      <c r="K4" s="193" t="s">
        <v>206</v>
      </c>
      <c r="L4" s="194"/>
      <c r="M4" s="193" t="s">
        <v>123</v>
      </c>
      <c r="N4" s="194"/>
      <c r="O4" s="193" t="s">
        <v>124</v>
      </c>
      <c r="P4" s="194"/>
      <c r="Q4" s="193" t="s">
        <v>125</v>
      </c>
      <c r="R4" s="194"/>
      <c r="S4" s="98" t="s">
        <v>207</v>
      </c>
    </row>
    <row r="5" spans="1:19" s="7" customFormat="1" ht="23.25" customHeight="1">
      <c r="A5" s="201"/>
      <c r="B5" s="91" t="s">
        <v>255</v>
      </c>
      <c r="C5" s="91" t="s">
        <v>274</v>
      </c>
      <c r="D5" s="91" t="s">
        <v>255</v>
      </c>
      <c r="E5" s="91" t="s">
        <v>274</v>
      </c>
      <c r="F5" s="91" t="s">
        <v>255</v>
      </c>
      <c r="G5" s="91" t="s">
        <v>274</v>
      </c>
      <c r="H5" s="91" t="s">
        <v>255</v>
      </c>
      <c r="I5" s="91" t="s">
        <v>274</v>
      </c>
      <c r="J5" s="82" t="s">
        <v>278</v>
      </c>
      <c r="K5" s="91" t="s">
        <v>255</v>
      </c>
      <c r="L5" s="91" t="s">
        <v>274</v>
      </c>
      <c r="M5" s="91" t="s">
        <v>255</v>
      </c>
      <c r="N5" s="91" t="s">
        <v>274</v>
      </c>
      <c r="O5" s="91" t="s">
        <v>255</v>
      </c>
      <c r="P5" s="91" t="s">
        <v>274</v>
      </c>
      <c r="Q5" s="91" t="s">
        <v>255</v>
      </c>
      <c r="R5" s="91" t="s">
        <v>274</v>
      </c>
      <c r="S5" s="98" t="s">
        <v>278</v>
      </c>
    </row>
    <row r="6" spans="1:19" s="17" customFormat="1" ht="23.25" customHeight="1">
      <c r="A6" s="16" t="s">
        <v>129</v>
      </c>
      <c r="B6" s="83">
        <v>298348</v>
      </c>
      <c r="C6" s="83">
        <v>297631</v>
      </c>
      <c r="D6" s="83">
        <v>125096</v>
      </c>
      <c r="E6" s="83">
        <v>129718</v>
      </c>
      <c r="F6" s="83">
        <v>230447</v>
      </c>
      <c r="G6" s="83">
        <v>237280</v>
      </c>
      <c r="H6" s="84">
        <v>39.85</v>
      </c>
      <c r="I6" s="84">
        <v>41.94</v>
      </c>
      <c r="J6" s="136">
        <v>286820</v>
      </c>
      <c r="K6" s="83">
        <v>139100</v>
      </c>
      <c r="L6" s="83">
        <v>143723</v>
      </c>
      <c r="M6" s="83">
        <v>5016</v>
      </c>
      <c r="N6" s="83">
        <v>4797</v>
      </c>
      <c r="O6" s="83">
        <v>18242</v>
      </c>
      <c r="P6" s="83">
        <v>20013</v>
      </c>
      <c r="Q6" s="83">
        <v>115842</v>
      </c>
      <c r="R6" s="83">
        <v>118913</v>
      </c>
      <c r="S6" s="137">
        <v>886.47</v>
      </c>
    </row>
    <row r="7" spans="1:19" s="17" customFormat="1" ht="23.25" customHeight="1">
      <c r="A7" s="16" t="s">
        <v>13</v>
      </c>
      <c r="B7" s="83">
        <v>59430</v>
      </c>
      <c r="C7" s="138">
        <v>56676</v>
      </c>
      <c r="D7" s="83">
        <v>22509</v>
      </c>
      <c r="E7" s="83">
        <v>23387</v>
      </c>
      <c r="F7" s="83">
        <v>17054</v>
      </c>
      <c r="G7" s="83">
        <v>15521</v>
      </c>
      <c r="H7" s="84">
        <v>4.67</v>
      </c>
      <c r="I7" s="84">
        <v>4.47</v>
      </c>
      <c r="J7" s="136">
        <v>50562</v>
      </c>
      <c r="K7" s="83">
        <v>25669</v>
      </c>
      <c r="L7" s="83">
        <v>26507</v>
      </c>
      <c r="M7" s="83">
        <v>2548</v>
      </c>
      <c r="N7" s="83">
        <v>2099</v>
      </c>
      <c r="O7" s="83">
        <v>6486</v>
      </c>
      <c r="P7" s="83">
        <v>7411</v>
      </c>
      <c r="Q7" s="83">
        <v>16635</v>
      </c>
      <c r="R7" s="83">
        <v>16997</v>
      </c>
      <c r="S7" s="137">
        <v>1259.15</v>
      </c>
    </row>
    <row r="8" spans="1:19" s="17" customFormat="1" ht="23.25" customHeight="1">
      <c r="A8" s="16" t="s">
        <v>14</v>
      </c>
      <c r="B8" s="83">
        <v>40737</v>
      </c>
      <c r="C8" s="138">
        <v>38058</v>
      </c>
      <c r="D8" s="83">
        <v>14819</v>
      </c>
      <c r="E8" s="83">
        <v>14807</v>
      </c>
      <c r="F8" s="83">
        <v>6683</v>
      </c>
      <c r="G8" s="83">
        <v>5063</v>
      </c>
      <c r="H8" s="84">
        <v>2.49</v>
      </c>
      <c r="I8" s="84">
        <v>2.62</v>
      </c>
      <c r="J8" s="136">
        <v>35107</v>
      </c>
      <c r="K8" s="83">
        <v>18663</v>
      </c>
      <c r="L8" s="83">
        <v>18838</v>
      </c>
      <c r="M8" s="83">
        <v>1982</v>
      </c>
      <c r="N8" s="83">
        <v>1393</v>
      </c>
      <c r="O8" s="83">
        <v>5449</v>
      </c>
      <c r="P8" s="83">
        <v>5585</v>
      </c>
      <c r="Q8" s="83">
        <v>11232</v>
      </c>
      <c r="R8" s="83">
        <v>11860</v>
      </c>
      <c r="S8" s="137">
        <v>322.51</v>
      </c>
    </row>
    <row r="9" spans="1:19" s="17" customFormat="1" ht="23.25" customHeight="1">
      <c r="A9" s="16" t="s">
        <v>15</v>
      </c>
      <c r="B9" s="83">
        <v>101438</v>
      </c>
      <c r="C9" s="138">
        <v>97702</v>
      </c>
      <c r="D9" s="83">
        <v>33774</v>
      </c>
      <c r="E9" s="83">
        <v>33799</v>
      </c>
      <c r="F9" s="83">
        <v>13109</v>
      </c>
      <c r="G9" s="83">
        <v>13659</v>
      </c>
      <c r="H9" s="84">
        <v>3.89</v>
      </c>
      <c r="I9" s="84">
        <v>3.88</v>
      </c>
      <c r="J9" s="136">
        <v>94438</v>
      </c>
      <c r="K9" s="83">
        <v>49915</v>
      </c>
      <c r="L9" s="83">
        <v>49218</v>
      </c>
      <c r="M9" s="83">
        <v>6541</v>
      </c>
      <c r="N9" s="83">
        <v>6007</v>
      </c>
      <c r="O9" s="83">
        <v>12932</v>
      </c>
      <c r="P9" s="83">
        <v>12923</v>
      </c>
      <c r="Q9" s="83">
        <v>30442</v>
      </c>
      <c r="R9" s="83">
        <v>30288</v>
      </c>
      <c r="S9" s="137">
        <v>908.39</v>
      </c>
    </row>
    <row r="10" spans="1:19" s="17" customFormat="1" ht="23.25" customHeight="1">
      <c r="A10" s="16" t="s">
        <v>16</v>
      </c>
      <c r="B10" s="83">
        <v>93138</v>
      </c>
      <c r="C10" s="138">
        <v>93511</v>
      </c>
      <c r="D10" s="83">
        <v>34068</v>
      </c>
      <c r="E10" s="83">
        <v>35861</v>
      </c>
      <c r="F10" s="83">
        <v>28237</v>
      </c>
      <c r="G10" s="83">
        <v>30471</v>
      </c>
      <c r="H10" s="84">
        <v>7.17</v>
      </c>
      <c r="I10" s="84">
        <v>7.51</v>
      </c>
      <c r="J10" s="136">
        <v>92370</v>
      </c>
      <c r="K10" s="83">
        <v>44759</v>
      </c>
      <c r="L10" s="83">
        <v>47239</v>
      </c>
      <c r="M10" s="83">
        <v>3165</v>
      </c>
      <c r="N10" s="83">
        <v>3103</v>
      </c>
      <c r="O10" s="83">
        <v>16253</v>
      </c>
      <c r="P10" s="83">
        <v>17056</v>
      </c>
      <c r="Q10" s="83">
        <v>25341</v>
      </c>
      <c r="R10" s="83">
        <v>27080</v>
      </c>
      <c r="S10" s="137">
        <v>437.55</v>
      </c>
    </row>
    <row r="11" spans="1:19" s="17" customFormat="1" ht="23.25" customHeight="1">
      <c r="A11" s="16" t="s">
        <v>17</v>
      </c>
      <c r="B11" s="83">
        <v>36872</v>
      </c>
      <c r="C11" s="138">
        <v>35642</v>
      </c>
      <c r="D11" s="83">
        <v>14012</v>
      </c>
      <c r="E11" s="83">
        <v>14256</v>
      </c>
      <c r="F11" s="83">
        <v>7464</v>
      </c>
      <c r="G11" s="83">
        <v>7837</v>
      </c>
      <c r="H11" s="84">
        <v>2.78</v>
      </c>
      <c r="I11" s="84">
        <v>2.9</v>
      </c>
      <c r="J11" s="136">
        <v>34094</v>
      </c>
      <c r="K11" s="83">
        <v>16282</v>
      </c>
      <c r="L11" s="83">
        <v>17134</v>
      </c>
      <c r="M11" s="83">
        <v>1596</v>
      </c>
      <c r="N11" s="83">
        <v>1607</v>
      </c>
      <c r="O11" s="83">
        <v>4524</v>
      </c>
      <c r="P11" s="83">
        <v>4852</v>
      </c>
      <c r="Q11" s="83">
        <v>10162</v>
      </c>
      <c r="R11" s="83">
        <v>10675</v>
      </c>
      <c r="S11" s="139">
        <v>623.5</v>
      </c>
    </row>
    <row r="12" spans="1:19" s="17" customFormat="1" ht="23.25" customHeight="1">
      <c r="A12" s="16" t="s">
        <v>18</v>
      </c>
      <c r="B12" s="83">
        <v>29331</v>
      </c>
      <c r="C12" s="138">
        <v>28062</v>
      </c>
      <c r="D12" s="83">
        <v>9888</v>
      </c>
      <c r="E12" s="83">
        <v>9973</v>
      </c>
      <c r="F12" s="83"/>
      <c r="G12" s="86"/>
      <c r="H12" s="84"/>
      <c r="I12" s="86"/>
      <c r="J12" s="136">
        <v>26013</v>
      </c>
      <c r="K12" s="83">
        <v>14080</v>
      </c>
      <c r="L12" s="83">
        <v>14291</v>
      </c>
      <c r="M12" s="83">
        <v>2923</v>
      </c>
      <c r="N12" s="83">
        <v>2632</v>
      </c>
      <c r="O12" s="83">
        <v>4162</v>
      </c>
      <c r="P12" s="83">
        <v>4424</v>
      </c>
      <c r="Q12" s="83">
        <v>6995</v>
      </c>
      <c r="R12" s="83">
        <v>7235</v>
      </c>
      <c r="S12" s="137">
        <v>825.97</v>
      </c>
    </row>
    <row r="13" spans="1:19" s="17" customFormat="1" ht="23.25" customHeight="1">
      <c r="A13" s="16" t="s">
        <v>19</v>
      </c>
      <c r="B13" s="83">
        <v>127642</v>
      </c>
      <c r="C13" s="138">
        <v>121583</v>
      </c>
      <c r="D13" s="83">
        <v>42633</v>
      </c>
      <c r="E13" s="83">
        <v>43046</v>
      </c>
      <c r="F13" s="83">
        <v>23765</v>
      </c>
      <c r="G13" s="83">
        <v>23292</v>
      </c>
      <c r="H13" s="84">
        <v>6.62</v>
      </c>
      <c r="I13" s="84">
        <v>6.79</v>
      </c>
      <c r="J13" s="136">
        <v>113604</v>
      </c>
      <c r="K13" s="83">
        <v>60606</v>
      </c>
      <c r="L13" s="83">
        <v>60063</v>
      </c>
      <c r="M13" s="83">
        <v>9257</v>
      </c>
      <c r="N13" s="83">
        <v>7939</v>
      </c>
      <c r="O13" s="83">
        <v>18102</v>
      </c>
      <c r="P13" s="83">
        <v>18078</v>
      </c>
      <c r="Q13" s="83">
        <v>33247</v>
      </c>
      <c r="R13" s="83">
        <v>34046</v>
      </c>
      <c r="S13" s="137">
        <v>1256.42</v>
      </c>
    </row>
    <row r="14" spans="1:19" s="17" customFormat="1" ht="23.25" customHeight="1">
      <c r="A14" s="16" t="s">
        <v>20</v>
      </c>
      <c r="B14" s="83">
        <v>23300</v>
      </c>
      <c r="C14" s="138">
        <v>19758</v>
      </c>
      <c r="D14" s="83">
        <v>7785</v>
      </c>
      <c r="E14" s="83">
        <v>7487</v>
      </c>
      <c r="F14" s="83"/>
      <c r="G14" s="83"/>
      <c r="H14" s="84"/>
      <c r="I14" s="84"/>
      <c r="J14" s="136">
        <v>18637</v>
      </c>
      <c r="K14" s="83">
        <v>10633</v>
      </c>
      <c r="L14" s="83">
        <v>9697</v>
      </c>
      <c r="M14" s="83">
        <v>1602</v>
      </c>
      <c r="N14" s="83">
        <v>1097</v>
      </c>
      <c r="O14" s="83">
        <v>3013</v>
      </c>
      <c r="P14" s="83">
        <v>3306</v>
      </c>
      <c r="Q14" s="83">
        <v>6018</v>
      </c>
      <c r="R14" s="83">
        <v>5294</v>
      </c>
      <c r="S14" s="137">
        <v>231.94</v>
      </c>
    </row>
    <row r="15" spans="1:19" s="17" customFormat="1" ht="23.25" customHeight="1">
      <c r="A15" s="16" t="s">
        <v>21</v>
      </c>
      <c r="B15" s="83">
        <v>39574</v>
      </c>
      <c r="C15" s="138">
        <v>36802</v>
      </c>
      <c r="D15" s="83">
        <v>16094</v>
      </c>
      <c r="E15" s="83">
        <v>16860</v>
      </c>
      <c r="F15" s="83">
        <v>18428</v>
      </c>
      <c r="G15" s="83">
        <v>15419</v>
      </c>
      <c r="H15" s="84">
        <v>5.99</v>
      </c>
      <c r="I15" s="84">
        <v>4.84</v>
      </c>
      <c r="J15" s="136">
        <v>32176</v>
      </c>
      <c r="K15" s="83">
        <v>16900</v>
      </c>
      <c r="L15" s="83">
        <v>17547</v>
      </c>
      <c r="M15" s="83">
        <v>1191</v>
      </c>
      <c r="N15" s="83">
        <v>744</v>
      </c>
      <c r="O15" s="83">
        <v>4986</v>
      </c>
      <c r="P15" s="83">
        <v>5802</v>
      </c>
      <c r="Q15" s="83">
        <v>10723</v>
      </c>
      <c r="R15" s="83">
        <v>11001</v>
      </c>
      <c r="S15" s="137">
        <v>440.35</v>
      </c>
    </row>
    <row r="16" spans="1:19" s="17" customFormat="1" ht="23.25" customHeight="1">
      <c r="A16" s="16" t="s">
        <v>22</v>
      </c>
      <c r="B16" s="83">
        <v>29702</v>
      </c>
      <c r="C16" s="138">
        <v>27611</v>
      </c>
      <c r="D16" s="83">
        <v>10847</v>
      </c>
      <c r="E16" s="83">
        <v>10670</v>
      </c>
      <c r="F16" s="83">
        <v>5295</v>
      </c>
      <c r="G16" s="83"/>
      <c r="H16" s="84">
        <v>1.86</v>
      </c>
      <c r="I16" s="84"/>
      <c r="J16" s="136">
        <v>26138</v>
      </c>
      <c r="K16" s="83">
        <v>14664</v>
      </c>
      <c r="L16" s="83">
        <v>14580</v>
      </c>
      <c r="M16" s="83">
        <v>2830</v>
      </c>
      <c r="N16" s="83">
        <v>2734</v>
      </c>
      <c r="O16" s="83">
        <v>3910</v>
      </c>
      <c r="P16" s="83">
        <v>3792</v>
      </c>
      <c r="Q16" s="83">
        <v>7924</v>
      </c>
      <c r="R16" s="83">
        <v>8054</v>
      </c>
      <c r="S16" s="137">
        <v>420.42</v>
      </c>
    </row>
    <row r="17" spans="1:19" s="17" customFormat="1" ht="23.25" customHeight="1">
      <c r="A17" s="16" t="s">
        <v>130</v>
      </c>
      <c r="B17" s="83">
        <v>28680</v>
      </c>
      <c r="C17" s="138">
        <v>26355</v>
      </c>
      <c r="D17" s="83">
        <v>9664</v>
      </c>
      <c r="E17" s="83">
        <v>9429</v>
      </c>
      <c r="F17" s="83"/>
      <c r="G17" s="83"/>
      <c r="H17" s="84"/>
      <c r="I17" s="84"/>
      <c r="J17" s="136">
        <v>24788</v>
      </c>
      <c r="K17" s="83">
        <v>14315</v>
      </c>
      <c r="L17" s="83">
        <v>13845</v>
      </c>
      <c r="M17" s="83">
        <v>3363</v>
      </c>
      <c r="N17" s="83">
        <v>3222</v>
      </c>
      <c r="O17" s="83">
        <v>3631</v>
      </c>
      <c r="P17" s="83">
        <v>3486</v>
      </c>
      <c r="Q17" s="83">
        <v>7321</v>
      </c>
      <c r="R17" s="83">
        <v>7137</v>
      </c>
      <c r="S17" s="139">
        <v>862.3</v>
      </c>
    </row>
    <row r="18" spans="1:19" s="17" customFormat="1" ht="23.25" customHeight="1">
      <c r="A18" s="18" t="s">
        <v>131</v>
      </c>
      <c r="B18" s="87">
        <v>124746</v>
      </c>
      <c r="C18" s="140">
        <v>119422</v>
      </c>
      <c r="D18" s="87">
        <v>41388</v>
      </c>
      <c r="E18" s="87">
        <v>41726</v>
      </c>
      <c r="F18" s="87">
        <v>24452</v>
      </c>
      <c r="G18" s="87">
        <v>24831</v>
      </c>
      <c r="H18" s="88">
        <v>5.85</v>
      </c>
      <c r="I18" s="88">
        <v>6.1</v>
      </c>
      <c r="J18" s="141">
        <v>114644</v>
      </c>
      <c r="K18" s="87">
        <v>61670</v>
      </c>
      <c r="L18" s="87">
        <v>61595</v>
      </c>
      <c r="M18" s="87">
        <v>9780</v>
      </c>
      <c r="N18" s="87">
        <v>8816</v>
      </c>
      <c r="O18" s="87">
        <v>16623</v>
      </c>
      <c r="P18" s="87">
        <v>17578</v>
      </c>
      <c r="Q18" s="87">
        <v>35267</v>
      </c>
      <c r="R18" s="87">
        <v>35201</v>
      </c>
      <c r="S18" s="142">
        <v>993.3</v>
      </c>
    </row>
    <row r="19" spans="1:19" s="17" customFormat="1" ht="23.25" customHeight="1" thickBot="1">
      <c r="A19" s="73" t="s">
        <v>271</v>
      </c>
      <c r="B19" s="89">
        <v>53857</v>
      </c>
      <c r="C19" s="89">
        <v>55463</v>
      </c>
      <c r="D19" s="89">
        <v>19400</v>
      </c>
      <c r="E19" s="89">
        <v>20787</v>
      </c>
      <c r="F19" s="89">
        <v>18782</v>
      </c>
      <c r="G19" s="89">
        <v>25076</v>
      </c>
      <c r="H19" s="90">
        <v>2.97</v>
      </c>
      <c r="I19" s="90">
        <v>4.22</v>
      </c>
      <c r="J19" s="143">
        <v>55605</v>
      </c>
      <c r="K19" s="89">
        <v>26478</v>
      </c>
      <c r="L19" s="89">
        <v>27861</v>
      </c>
      <c r="M19" s="89">
        <v>1374</v>
      </c>
      <c r="N19" s="89">
        <v>1399</v>
      </c>
      <c r="O19" s="89">
        <v>5683</v>
      </c>
      <c r="P19" s="89">
        <v>6100</v>
      </c>
      <c r="Q19" s="89">
        <v>19421</v>
      </c>
      <c r="R19" s="89">
        <v>20362</v>
      </c>
      <c r="S19" s="144">
        <v>182.46</v>
      </c>
    </row>
    <row r="20" spans="1:19" s="17" customFormat="1" ht="23.25" customHeight="1" thickBot="1">
      <c r="A20" s="19" t="s">
        <v>135</v>
      </c>
      <c r="B20" s="77">
        <f aca="true" t="shared" si="0" ref="B20:S20">SUM(B6:B19)</f>
        <v>1086795</v>
      </c>
      <c r="C20" s="77">
        <f t="shared" si="0"/>
        <v>1054276</v>
      </c>
      <c r="D20" s="77">
        <f t="shared" si="0"/>
        <v>401977</v>
      </c>
      <c r="E20" s="77">
        <f t="shared" si="0"/>
        <v>411806</v>
      </c>
      <c r="F20" s="77">
        <f t="shared" si="0"/>
        <v>393716</v>
      </c>
      <c r="G20" s="77">
        <f t="shared" si="0"/>
        <v>398449</v>
      </c>
      <c r="H20" s="78">
        <f t="shared" si="0"/>
        <v>84.14</v>
      </c>
      <c r="I20" s="78">
        <f t="shared" si="0"/>
        <v>85.27</v>
      </c>
      <c r="J20" s="77">
        <f>SUM(J6:J19)</f>
        <v>1004996</v>
      </c>
      <c r="K20" s="77">
        <f>SUM(K6:K19)</f>
        <v>513734</v>
      </c>
      <c r="L20" s="77">
        <f t="shared" si="0"/>
        <v>522138</v>
      </c>
      <c r="M20" s="77">
        <f aca="true" t="shared" si="1" ref="M20:R20">SUM(M6:M19)</f>
        <v>53168</v>
      </c>
      <c r="N20" s="77">
        <f t="shared" si="1"/>
        <v>47589</v>
      </c>
      <c r="O20" s="77">
        <f t="shared" si="1"/>
        <v>123996</v>
      </c>
      <c r="P20" s="77">
        <f t="shared" si="1"/>
        <v>130406</v>
      </c>
      <c r="Q20" s="77">
        <f t="shared" si="1"/>
        <v>336570</v>
      </c>
      <c r="R20" s="77">
        <f t="shared" si="1"/>
        <v>344143</v>
      </c>
      <c r="S20" s="145">
        <f t="shared" si="0"/>
        <v>9650.729999999998</v>
      </c>
    </row>
    <row r="21" spans="1:21" s="17" customFormat="1" ht="23.25" customHeight="1">
      <c r="A21" s="16" t="s">
        <v>24</v>
      </c>
      <c r="B21" s="83">
        <v>18033</v>
      </c>
      <c r="C21" s="83">
        <v>16981</v>
      </c>
      <c r="D21" s="83">
        <v>5543</v>
      </c>
      <c r="E21" s="83">
        <v>5508</v>
      </c>
      <c r="F21" s="83"/>
      <c r="G21" s="83"/>
      <c r="H21" s="84"/>
      <c r="I21" s="85"/>
      <c r="J21" s="136">
        <v>16113</v>
      </c>
      <c r="K21" s="83">
        <v>9494</v>
      </c>
      <c r="L21" s="83">
        <v>9148</v>
      </c>
      <c r="M21" s="83">
        <v>1835</v>
      </c>
      <c r="N21" s="83">
        <v>1663</v>
      </c>
      <c r="O21" s="83">
        <v>1785</v>
      </c>
      <c r="P21" s="83">
        <v>1797</v>
      </c>
      <c r="Q21" s="83">
        <v>5874</v>
      </c>
      <c r="R21" s="83">
        <v>5688</v>
      </c>
      <c r="S21" s="137">
        <v>608.82</v>
      </c>
      <c r="U21" s="23"/>
    </row>
    <row r="22" spans="1:19" s="17" customFormat="1" ht="23.25" customHeight="1">
      <c r="A22" s="16" t="s">
        <v>25</v>
      </c>
      <c r="B22" s="83">
        <v>7304</v>
      </c>
      <c r="C22" s="83">
        <v>6344</v>
      </c>
      <c r="D22" s="83">
        <v>2664</v>
      </c>
      <c r="E22" s="83">
        <v>2460</v>
      </c>
      <c r="F22" s="83"/>
      <c r="G22" s="83"/>
      <c r="H22" s="84"/>
      <c r="I22" s="85"/>
      <c r="J22" s="136">
        <v>5874</v>
      </c>
      <c r="K22" s="83">
        <v>3481</v>
      </c>
      <c r="L22" s="83">
        <v>3014</v>
      </c>
      <c r="M22" s="83">
        <v>1115</v>
      </c>
      <c r="N22" s="83">
        <v>855</v>
      </c>
      <c r="O22" s="83">
        <v>875</v>
      </c>
      <c r="P22" s="83">
        <v>792</v>
      </c>
      <c r="Q22" s="83">
        <v>1491</v>
      </c>
      <c r="R22" s="83">
        <v>1367</v>
      </c>
      <c r="S22" s="137">
        <v>434.96</v>
      </c>
    </row>
    <row r="23" spans="1:19" s="17" customFormat="1" ht="23.25" customHeight="1">
      <c r="A23" s="16" t="s">
        <v>26</v>
      </c>
      <c r="B23" s="83">
        <v>14984</v>
      </c>
      <c r="C23" s="83">
        <v>13692</v>
      </c>
      <c r="D23" s="83">
        <v>5039</v>
      </c>
      <c r="E23" s="83">
        <v>4927</v>
      </c>
      <c r="F23" s="83"/>
      <c r="G23" s="83"/>
      <c r="H23" s="84"/>
      <c r="I23" s="85"/>
      <c r="J23" s="136">
        <v>12826</v>
      </c>
      <c r="K23" s="83">
        <v>7483</v>
      </c>
      <c r="L23" s="83">
        <v>7173</v>
      </c>
      <c r="M23" s="83">
        <v>2159</v>
      </c>
      <c r="N23" s="83">
        <v>1931</v>
      </c>
      <c r="O23" s="83">
        <v>1889</v>
      </c>
      <c r="P23" s="83">
        <v>1879</v>
      </c>
      <c r="Q23" s="83">
        <v>3435</v>
      </c>
      <c r="R23" s="83">
        <v>3363</v>
      </c>
      <c r="S23" s="137">
        <v>360.46</v>
      </c>
    </row>
    <row r="24" spans="1:19" s="17" customFormat="1" ht="23.25" customHeight="1">
      <c r="A24" s="16" t="s">
        <v>27</v>
      </c>
      <c r="B24" s="83">
        <v>33288</v>
      </c>
      <c r="C24" s="83">
        <v>32614</v>
      </c>
      <c r="D24" s="83">
        <v>10513</v>
      </c>
      <c r="E24" s="83">
        <v>10808</v>
      </c>
      <c r="F24" s="83"/>
      <c r="G24" s="83"/>
      <c r="H24" s="84"/>
      <c r="I24" s="84"/>
      <c r="J24" s="136">
        <v>33178</v>
      </c>
      <c r="K24" s="83">
        <v>16971</v>
      </c>
      <c r="L24" s="83">
        <v>17209</v>
      </c>
      <c r="M24" s="83">
        <v>2583</v>
      </c>
      <c r="N24" s="83">
        <v>2523</v>
      </c>
      <c r="O24" s="83">
        <v>3346</v>
      </c>
      <c r="P24" s="83">
        <v>3439</v>
      </c>
      <c r="Q24" s="83">
        <v>11042</v>
      </c>
      <c r="R24" s="83">
        <v>11247</v>
      </c>
      <c r="S24" s="137">
        <v>238.98</v>
      </c>
    </row>
    <row r="25" spans="1:19" s="17" customFormat="1" ht="23.25" customHeight="1">
      <c r="A25" s="16" t="s">
        <v>28</v>
      </c>
      <c r="B25" s="83">
        <v>27205</v>
      </c>
      <c r="C25" s="83">
        <v>27678</v>
      </c>
      <c r="D25" s="83">
        <v>8856</v>
      </c>
      <c r="E25" s="83">
        <v>9902</v>
      </c>
      <c r="F25" s="83"/>
      <c r="G25" s="83">
        <v>9471</v>
      </c>
      <c r="H25" s="84"/>
      <c r="I25" s="84">
        <v>1.76</v>
      </c>
      <c r="J25" s="136">
        <v>27133</v>
      </c>
      <c r="K25" s="83">
        <v>13733</v>
      </c>
      <c r="L25" s="83">
        <v>13922</v>
      </c>
      <c r="M25" s="83">
        <v>1260</v>
      </c>
      <c r="N25" s="83">
        <v>1237</v>
      </c>
      <c r="O25" s="83">
        <v>2410</v>
      </c>
      <c r="P25" s="83">
        <v>2333</v>
      </c>
      <c r="Q25" s="83">
        <v>10063</v>
      </c>
      <c r="R25" s="83">
        <v>10352</v>
      </c>
      <c r="S25" s="137">
        <v>67.32</v>
      </c>
    </row>
    <row r="26" spans="1:22" s="17" customFormat="1" ht="23.25" customHeight="1">
      <c r="A26" s="16" t="s">
        <v>132</v>
      </c>
      <c r="B26" s="83">
        <v>6602</v>
      </c>
      <c r="C26" s="83">
        <v>5880</v>
      </c>
      <c r="D26" s="83">
        <v>2272</v>
      </c>
      <c r="E26" s="83">
        <v>2146</v>
      </c>
      <c r="F26" s="83"/>
      <c r="G26" s="83"/>
      <c r="H26" s="84"/>
      <c r="I26" s="84"/>
      <c r="J26" s="136">
        <v>5364</v>
      </c>
      <c r="K26" s="83">
        <v>3328</v>
      </c>
      <c r="L26" s="83">
        <v>2988</v>
      </c>
      <c r="M26" s="83">
        <v>888</v>
      </c>
      <c r="N26" s="83">
        <v>661</v>
      </c>
      <c r="O26" s="83">
        <v>726</v>
      </c>
      <c r="P26" s="83">
        <v>690</v>
      </c>
      <c r="Q26" s="83">
        <v>1714</v>
      </c>
      <c r="R26" s="83">
        <v>1637</v>
      </c>
      <c r="S26" s="137">
        <v>590.74</v>
      </c>
      <c r="V26" s="100"/>
    </row>
    <row r="27" spans="1:22" s="17" customFormat="1" ht="23.25" customHeight="1">
      <c r="A27" s="16" t="s">
        <v>133</v>
      </c>
      <c r="B27" s="83">
        <v>16325</v>
      </c>
      <c r="C27" s="83">
        <v>15895</v>
      </c>
      <c r="D27" s="83">
        <v>5409</v>
      </c>
      <c r="E27" s="83">
        <v>5556</v>
      </c>
      <c r="F27" s="83"/>
      <c r="G27" s="83"/>
      <c r="H27" s="84"/>
      <c r="I27" s="84"/>
      <c r="J27" s="136">
        <v>15561</v>
      </c>
      <c r="K27" s="83">
        <v>8303</v>
      </c>
      <c r="L27" s="83">
        <v>8508</v>
      </c>
      <c r="M27" s="83">
        <v>1442</v>
      </c>
      <c r="N27" s="83">
        <v>1428</v>
      </c>
      <c r="O27" s="83">
        <v>2828</v>
      </c>
      <c r="P27" s="83">
        <v>2837</v>
      </c>
      <c r="Q27" s="83">
        <v>4033</v>
      </c>
      <c r="R27" s="83">
        <v>4243</v>
      </c>
      <c r="S27" s="137">
        <v>179.76</v>
      </c>
      <c r="V27" s="100"/>
    </row>
    <row r="28" spans="1:19" s="17" customFormat="1" ht="23.25" customHeight="1">
      <c r="A28" s="16" t="s">
        <v>29</v>
      </c>
      <c r="B28" s="83">
        <v>8345</v>
      </c>
      <c r="C28" s="83">
        <v>7868</v>
      </c>
      <c r="D28" s="83">
        <v>2454</v>
      </c>
      <c r="E28" s="83">
        <v>2478</v>
      </c>
      <c r="F28" s="83"/>
      <c r="G28" s="83"/>
      <c r="H28" s="84"/>
      <c r="I28" s="84"/>
      <c r="J28" s="136">
        <v>7330</v>
      </c>
      <c r="K28" s="83">
        <v>4173</v>
      </c>
      <c r="L28" s="83">
        <v>4075</v>
      </c>
      <c r="M28" s="83">
        <v>651</v>
      </c>
      <c r="N28" s="83">
        <v>584</v>
      </c>
      <c r="O28" s="83">
        <v>1186</v>
      </c>
      <c r="P28" s="83">
        <v>1172</v>
      </c>
      <c r="Q28" s="83">
        <v>2336</v>
      </c>
      <c r="R28" s="83">
        <v>2319</v>
      </c>
      <c r="S28" s="137">
        <v>63.39</v>
      </c>
    </row>
    <row r="29" spans="1:19" s="17" customFormat="1" ht="23.25" customHeight="1">
      <c r="A29" s="16" t="s">
        <v>30</v>
      </c>
      <c r="B29" s="83">
        <v>6190</v>
      </c>
      <c r="C29" s="83">
        <v>5720</v>
      </c>
      <c r="D29" s="83">
        <v>2083</v>
      </c>
      <c r="E29" s="83">
        <v>2117</v>
      </c>
      <c r="F29" s="83"/>
      <c r="G29" s="83"/>
      <c r="H29" s="84"/>
      <c r="I29" s="84"/>
      <c r="J29" s="136">
        <v>5225</v>
      </c>
      <c r="K29" s="83">
        <v>2804</v>
      </c>
      <c r="L29" s="83">
        <v>2850</v>
      </c>
      <c r="M29" s="83">
        <v>631</v>
      </c>
      <c r="N29" s="83">
        <v>563</v>
      </c>
      <c r="O29" s="83">
        <v>889</v>
      </c>
      <c r="P29" s="83">
        <v>947</v>
      </c>
      <c r="Q29" s="83">
        <v>1284</v>
      </c>
      <c r="R29" s="83">
        <v>1340</v>
      </c>
      <c r="S29" s="137">
        <v>334.84</v>
      </c>
    </row>
    <row r="30" spans="1:19" s="17" customFormat="1" ht="23.25" customHeight="1">
      <c r="A30" s="16" t="s">
        <v>31</v>
      </c>
      <c r="B30" s="83">
        <v>15276</v>
      </c>
      <c r="C30" s="83">
        <v>11759</v>
      </c>
      <c r="D30" s="83">
        <v>5689</v>
      </c>
      <c r="E30" s="83">
        <v>4927</v>
      </c>
      <c r="F30" s="83"/>
      <c r="G30" s="146"/>
      <c r="H30" s="84"/>
      <c r="I30" s="86"/>
      <c r="J30" s="136">
        <v>11417</v>
      </c>
      <c r="K30" s="83">
        <v>6677</v>
      </c>
      <c r="L30" s="83">
        <v>5769</v>
      </c>
      <c r="M30" s="83">
        <v>519</v>
      </c>
      <c r="N30" s="83">
        <v>356</v>
      </c>
      <c r="O30" s="83">
        <v>2368</v>
      </c>
      <c r="P30" s="83">
        <v>2222</v>
      </c>
      <c r="Q30" s="83">
        <v>3790</v>
      </c>
      <c r="R30" s="83">
        <v>3191</v>
      </c>
      <c r="S30" s="137">
        <v>200.42</v>
      </c>
    </row>
    <row r="31" spans="1:19" s="17" customFormat="1" ht="23.25" customHeight="1">
      <c r="A31" s="16" t="s">
        <v>32</v>
      </c>
      <c r="B31" s="83">
        <v>18617</v>
      </c>
      <c r="C31" s="83">
        <v>15826</v>
      </c>
      <c r="D31" s="83">
        <v>6605</v>
      </c>
      <c r="E31" s="83">
        <v>6218</v>
      </c>
      <c r="F31" s="83"/>
      <c r="G31" s="83"/>
      <c r="H31" s="84"/>
      <c r="I31" s="84"/>
      <c r="J31" s="136">
        <v>15073</v>
      </c>
      <c r="K31" s="83">
        <v>8327</v>
      </c>
      <c r="L31" s="83">
        <v>7632</v>
      </c>
      <c r="M31" s="83">
        <v>1545</v>
      </c>
      <c r="N31" s="83">
        <v>967</v>
      </c>
      <c r="O31" s="83">
        <v>2373</v>
      </c>
      <c r="P31" s="83">
        <v>2474</v>
      </c>
      <c r="Q31" s="83">
        <v>4409</v>
      </c>
      <c r="R31" s="83">
        <v>4191</v>
      </c>
      <c r="S31" s="137">
        <v>262.81</v>
      </c>
    </row>
    <row r="32" spans="1:19" s="17" customFormat="1" ht="23.25" customHeight="1">
      <c r="A32" s="16" t="s">
        <v>33</v>
      </c>
      <c r="B32" s="83">
        <v>10804</v>
      </c>
      <c r="C32" s="83">
        <v>9841</v>
      </c>
      <c r="D32" s="83">
        <v>4357</v>
      </c>
      <c r="E32" s="83">
        <v>4174</v>
      </c>
      <c r="F32" s="83"/>
      <c r="G32" s="83"/>
      <c r="H32" s="84"/>
      <c r="I32" s="84"/>
      <c r="J32" s="136">
        <v>8870</v>
      </c>
      <c r="K32" s="83">
        <v>4917</v>
      </c>
      <c r="L32" s="83">
        <v>5004</v>
      </c>
      <c r="M32" s="83">
        <v>1286</v>
      </c>
      <c r="N32" s="83">
        <v>1276</v>
      </c>
      <c r="O32" s="83">
        <v>1067</v>
      </c>
      <c r="P32" s="83">
        <v>1168</v>
      </c>
      <c r="Q32" s="83">
        <v>2564</v>
      </c>
      <c r="R32" s="83">
        <v>2560</v>
      </c>
      <c r="S32" s="137">
        <v>992.36</v>
      </c>
    </row>
    <row r="33" spans="1:19" s="17" customFormat="1" ht="23.25" customHeight="1">
      <c r="A33" s="16" t="s">
        <v>36</v>
      </c>
      <c r="B33" s="83">
        <v>3843</v>
      </c>
      <c r="C33" s="83">
        <v>3466</v>
      </c>
      <c r="D33" s="83">
        <v>1309</v>
      </c>
      <c r="E33" s="83">
        <v>1292</v>
      </c>
      <c r="F33" s="83"/>
      <c r="G33" s="83"/>
      <c r="H33" s="84"/>
      <c r="I33" s="84"/>
      <c r="J33" s="136">
        <v>3193</v>
      </c>
      <c r="K33" s="83">
        <v>1776</v>
      </c>
      <c r="L33" s="83">
        <v>1738</v>
      </c>
      <c r="M33" s="83">
        <v>467</v>
      </c>
      <c r="N33" s="83">
        <v>424</v>
      </c>
      <c r="O33" s="83">
        <v>489</v>
      </c>
      <c r="P33" s="83">
        <v>465</v>
      </c>
      <c r="Q33" s="83">
        <v>820</v>
      </c>
      <c r="R33" s="83">
        <v>849</v>
      </c>
      <c r="S33" s="137">
        <v>156.19</v>
      </c>
    </row>
    <row r="34" spans="1:19" s="17" customFormat="1" ht="23.25" customHeight="1">
      <c r="A34" s="16" t="s">
        <v>37</v>
      </c>
      <c r="B34" s="83">
        <v>3088</v>
      </c>
      <c r="C34" s="83">
        <v>2795</v>
      </c>
      <c r="D34" s="83">
        <v>1042</v>
      </c>
      <c r="E34" s="83">
        <v>1103</v>
      </c>
      <c r="F34" s="83"/>
      <c r="G34" s="83"/>
      <c r="H34" s="84"/>
      <c r="I34" s="84"/>
      <c r="J34" s="136">
        <v>2570</v>
      </c>
      <c r="K34" s="83">
        <v>1398</v>
      </c>
      <c r="L34" s="83">
        <v>1407</v>
      </c>
      <c r="M34" s="83">
        <v>305</v>
      </c>
      <c r="N34" s="83">
        <v>273</v>
      </c>
      <c r="O34" s="83">
        <v>404</v>
      </c>
      <c r="P34" s="83">
        <v>453</v>
      </c>
      <c r="Q34" s="83">
        <v>689</v>
      </c>
      <c r="R34" s="83">
        <v>681</v>
      </c>
      <c r="S34" s="137">
        <v>69.66</v>
      </c>
    </row>
    <row r="35" spans="1:19" s="17" customFormat="1" ht="23.25" customHeight="1">
      <c r="A35" s="16" t="s">
        <v>34</v>
      </c>
      <c r="B35" s="83">
        <v>10209</v>
      </c>
      <c r="C35" s="83">
        <v>9333</v>
      </c>
      <c r="D35" s="83">
        <v>3343</v>
      </c>
      <c r="E35" s="83">
        <v>3318</v>
      </c>
      <c r="F35" s="83"/>
      <c r="G35" s="83"/>
      <c r="H35" s="84"/>
      <c r="I35" s="84"/>
      <c r="J35" s="136">
        <v>8773</v>
      </c>
      <c r="K35" s="83">
        <v>4956</v>
      </c>
      <c r="L35" s="83">
        <v>4801</v>
      </c>
      <c r="M35" s="83">
        <v>1464</v>
      </c>
      <c r="N35" s="83">
        <v>1312</v>
      </c>
      <c r="O35" s="83">
        <v>1345</v>
      </c>
      <c r="P35" s="83">
        <v>1311</v>
      </c>
      <c r="Q35" s="83">
        <v>2147</v>
      </c>
      <c r="R35" s="83">
        <v>2178</v>
      </c>
      <c r="S35" s="137">
        <v>245.82</v>
      </c>
    </row>
    <row r="36" spans="1:19" s="17" customFormat="1" ht="23.25" customHeight="1">
      <c r="A36" s="16" t="s">
        <v>38</v>
      </c>
      <c r="B36" s="83">
        <v>4632</v>
      </c>
      <c r="C36" s="83">
        <v>4149</v>
      </c>
      <c r="D36" s="83">
        <v>1578</v>
      </c>
      <c r="E36" s="83">
        <v>1516</v>
      </c>
      <c r="F36" s="83"/>
      <c r="G36" s="83"/>
      <c r="H36" s="84"/>
      <c r="I36" s="84"/>
      <c r="J36" s="136">
        <v>4170</v>
      </c>
      <c r="K36" s="83">
        <v>2056</v>
      </c>
      <c r="L36" s="83">
        <v>1986</v>
      </c>
      <c r="M36" s="83">
        <v>364</v>
      </c>
      <c r="N36" s="83">
        <v>298</v>
      </c>
      <c r="O36" s="83">
        <v>615</v>
      </c>
      <c r="P36" s="83">
        <v>600</v>
      </c>
      <c r="Q36" s="83">
        <v>1077</v>
      </c>
      <c r="R36" s="83">
        <v>1088</v>
      </c>
      <c r="S36" s="139">
        <v>80.8</v>
      </c>
    </row>
    <row r="37" spans="1:19" s="17" customFormat="1" ht="23.25" customHeight="1">
      <c r="A37" s="16" t="s">
        <v>39</v>
      </c>
      <c r="B37" s="83">
        <v>6507</v>
      </c>
      <c r="C37" s="83">
        <v>5865</v>
      </c>
      <c r="D37" s="83">
        <v>2034</v>
      </c>
      <c r="E37" s="83">
        <v>1990</v>
      </c>
      <c r="F37" s="83"/>
      <c r="G37" s="83"/>
      <c r="H37" s="84"/>
      <c r="I37" s="84"/>
      <c r="J37" s="136">
        <v>5608</v>
      </c>
      <c r="K37" s="83">
        <v>3209</v>
      </c>
      <c r="L37" s="83">
        <v>2957</v>
      </c>
      <c r="M37" s="83">
        <v>1093</v>
      </c>
      <c r="N37" s="83">
        <v>954</v>
      </c>
      <c r="O37" s="83">
        <v>811</v>
      </c>
      <c r="P37" s="83">
        <v>720</v>
      </c>
      <c r="Q37" s="83">
        <v>1305</v>
      </c>
      <c r="R37" s="83">
        <v>1283</v>
      </c>
      <c r="S37" s="137">
        <v>134.02</v>
      </c>
    </row>
    <row r="38" spans="1:19" s="17" customFormat="1" ht="23.25" customHeight="1">
      <c r="A38" s="16" t="s">
        <v>134</v>
      </c>
      <c r="B38" s="83">
        <v>17913</v>
      </c>
      <c r="C38" s="83">
        <v>16693</v>
      </c>
      <c r="D38" s="83">
        <v>6120</v>
      </c>
      <c r="E38" s="83">
        <v>5959</v>
      </c>
      <c r="F38" s="83"/>
      <c r="G38" s="83"/>
      <c r="H38" s="84"/>
      <c r="I38" s="84"/>
      <c r="J38" s="136">
        <v>16032</v>
      </c>
      <c r="K38" s="83">
        <v>7732</v>
      </c>
      <c r="L38" s="83">
        <v>7781</v>
      </c>
      <c r="M38" s="83">
        <v>1657</v>
      </c>
      <c r="N38" s="83">
        <v>1566</v>
      </c>
      <c r="O38" s="83">
        <v>2340</v>
      </c>
      <c r="P38" s="83">
        <v>2348</v>
      </c>
      <c r="Q38" s="83">
        <v>3735</v>
      </c>
      <c r="R38" s="83">
        <v>3867</v>
      </c>
      <c r="S38" s="137">
        <v>302.92</v>
      </c>
    </row>
    <row r="39" spans="1:19" s="17" customFormat="1" ht="23.25" customHeight="1" thickBot="1">
      <c r="A39" s="20" t="s">
        <v>35</v>
      </c>
      <c r="B39" s="87">
        <v>14187</v>
      </c>
      <c r="C39" s="87">
        <v>12919</v>
      </c>
      <c r="D39" s="87">
        <v>5047</v>
      </c>
      <c r="E39" s="87">
        <v>4844</v>
      </c>
      <c r="F39" s="87"/>
      <c r="G39" s="87"/>
      <c r="H39" s="88"/>
      <c r="I39" s="88"/>
      <c r="J39" s="141">
        <v>11899</v>
      </c>
      <c r="K39" s="87">
        <v>6751</v>
      </c>
      <c r="L39" s="87">
        <v>6229</v>
      </c>
      <c r="M39" s="87">
        <v>1571</v>
      </c>
      <c r="N39" s="87">
        <v>1271</v>
      </c>
      <c r="O39" s="87">
        <v>1737</v>
      </c>
      <c r="P39" s="87">
        <v>1587</v>
      </c>
      <c r="Q39" s="87">
        <v>3443</v>
      </c>
      <c r="R39" s="87">
        <v>3371</v>
      </c>
      <c r="S39" s="147">
        <v>300.03</v>
      </c>
    </row>
    <row r="40" spans="1:19" s="17" customFormat="1" ht="23.25" customHeight="1" thickBot="1">
      <c r="A40" s="21" t="s">
        <v>136</v>
      </c>
      <c r="B40" s="79">
        <f>SUM(B21:B39)</f>
        <v>243352</v>
      </c>
      <c r="C40" s="79">
        <f>SUM(C21:C39)</f>
        <v>225318</v>
      </c>
      <c r="D40" s="79">
        <f>SUM(D21:D39)</f>
        <v>81957</v>
      </c>
      <c r="E40" s="79">
        <f aca="true" t="shared" si="2" ref="E40:L40">SUM(E21:E39)</f>
        <v>81243</v>
      </c>
      <c r="F40" s="79">
        <f t="shared" si="2"/>
        <v>0</v>
      </c>
      <c r="G40" s="79">
        <f t="shared" si="2"/>
        <v>9471</v>
      </c>
      <c r="H40" s="80">
        <f t="shared" si="2"/>
        <v>0</v>
      </c>
      <c r="I40" s="80">
        <f t="shared" si="2"/>
        <v>1.76</v>
      </c>
      <c r="J40" s="79">
        <f t="shared" si="2"/>
        <v>216209</v>
      </c>
      <c r="K40" s="79">
        <f t="shared" si="2"/>
        <v>117569</v>
      </c>
      <c r="L40" s="79">
        <f t="shared" si="2"/>
        <v>114191</v>
      </c>
      <c r="M40" s="79">
        <f aca="true" t="shared" si="3" ref="M40:R40">SUM(M21:M39)</f>
        <v>22835</v>
      </c>
      <c r="N40" s="79">
        <f t="shared" si="3"/>
        <v>20142</v>
      </c>
      <c r="O40" s="79">
        <f t="shared" si="3"/>
        <v>29483</v>
      </c>
      <c r="P40" s="79">
        <f t="shared" si="3"/>
        <v>29234</v>
      </c>
      <c r="Q40" s="79">
        <f t="shared" si="3"/>
        <v>65251</v>
      </c>
      <c r="R40" s="79">
        <f t="shared" si="3"/>
        <v>64815</v>
      </c>
      <c r="S40" s="99">
        <f>SUM(S21:S39)</f>
        <v>5624.299999999999</v>
      </c>
    </row>
    <row r="41" spans="1:19" ht="23.25" customHeight="1" thickTop="1">
      <c r="A41" s="10" t="s">
        <v>208</v>
      </c>
      <c r="B41" s="148">
        <f aca="true" t="shared" si="4" ref="B41:S41">B20+B40</f>
        <v>1330147</v>
      </c>
      <c r="C41" s="148">
        <f t="shared" si="4"/>
        <v>1279594</v>
      </c>
      <c r="D41" s="148">
        <f t="shared" si="4"/>
        <v>483934</v>
      </c>
      <c r="E41" s="148">
        <f t="shared" si="4"/>
        <v>493049</v>
      </c>
      <c r="F41" s="148">
        <f t="shared" si="4"/>
        <v>393716</v>
      </c>
      <c r="G41" s="148">
        <f t="shared" si="4"/>
        <v>407920</v>
      </c>
      <c r="H41" s="149">
        <f t="shared" si="4"/>
        <v>84.14</v>
      </c>
      <c r="I41" s="149">
        <f t="shared" si="4"/>
        <v>87.03</v>
      </c>
      <c r="J41" s="148">
        <f t="shared" si="4"/>
        <v>1221205</v>
      </c>
      <c r="K41" s="148">
        <f t="shared" si="4"/>
        <v>631303</v>
      </c>
      <c r="L41" s="148">
        <f t="shared" si="4"/>
        <v>636329</v>
      </c>
      <c r="M41" s="148">
        <f t="shared" si="4"/>
        <v>76003</v>
      </c>
      <c r="N41" s="148">
        <f t="shared" si="4"/>
        <v>67731</v>
      </c>
      <c r="O41" s="148">
        <f t="shared" si="4"/>
        <v>153479</v>
      </c>
      <c r="P41" s="148">
        <f t="shared" si="4"/>
        <v>159640</v>
      </c>
      <c r="Q41" s="148">
        <f t="shared" si="4"/>
        <v>401821</v>
      </c>
      <c r="R41" s="148">
        <f t="shared" si="4"/>
        <v>408958</v>
      </c>
      <c r="S41" s="150">
        <f t="shared" si="4"/>
        <v>15275.029999999997</v>
      </c>
    </row>
    <row r="42" spans="1:19" ht="23.25" customHeight="1">
      <c r="A42" s="53"/>
      <c r="B42" s="62"/>
      <c r="C42" s="62"/>
      <c r="D42" s="62"/>
      <c r="E42" s="62"/>
      <c r="F42" s="62"/>
      <c r="G42" s="62"/>
      <c r="H42" s="62"/>
      <c r="I42" s="62"/>
      <c r="J42" s="62"/>
      <c r="K42" s="52"/>
      <c r="L42" s="52"/>
      <c r="M42" s="52"/>
      <c r="N42" s="52"/>
      <c r="O42" s="52"/>
      <c r="P42" s="52"/>
      <c r="Q42" s="52"/>
      <c r="R42" s="52"/>
      <c r="S42" s="94"/>
    </row>
    <row r="43" spans="1:19" ht="23.25" customHeight="1">
      <c r="A43" s="192" t="s">
        <v>279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</row>
    <row r="44" spans="1:19" ht="23.25" customHeight="1">
      <c r="A44" s="64"/>
      <c r="S44" s="95"/>
    </row>
    <row r="45" ht="23.25" customHeight="1">
      <c r="S45" s="95"/>
    </row>
    <row r="46" ht="23.25" customHeight="1">
      <c r="S46" s="95"/>
    </row>
    <row r="47" ht="23.25" customHeight="1">
      <c r="S47" s="95"/>
    </row>
    <row r="48" ht="23.25" customHeight="1">
      <c r="S48" s="95"/>
    </row>
    <row r="49" ht="23.25" customHeight="1">
      <c r="S49" s="95"/>
    </row>
    <row r="50" ht="23.25" customHeight="1">
      <c r="S50" s="95"/>
    </row>
    <row r="51" ht="23.25" customHeight="1">
      <c r="S51" s="95"/>
    </row>
    <row r="52" ht="23.25" customHeight="1">
      <c r="S52" s="95"/>
    </row>
    <row r="53" ht="23.25" customHeight="1">
      <c r="S53" s="95"/>
    </row>
    <row r="54" ht="23.25" customHeight="1">
      <c r="S54" s="96"/>
    </row>
    <row r="55" ht="23.25" customHeight="1">
      <c r="S55" s="96"/>
    </row>
    <row r="56" ht="23.25" customHeight="1">
      <c r="S56" s="96"/>
    </row>
    <row r="57" ht="23.25" customHeight="1">
      <c r="S57" s="96"/>
    </row>
    <row r="58" ht="23.25" customHeight="1">
      <c r="S58" s="96"/>
    </row>
    <row r="59" ht="23.25" customHeight="1">
      <c r="S59" s="96"/>
    </row>
    <row r="60" ht="23.25" customHeight="1">
      <c r="S60" s="96"/>
    </row>
    <row r="61" ht="23.25" customHeight="1">
      <c r="S61" s="96"/>
    </row>
    <row r="62" ht="23.25" customHeight="1">
      <c r="S62" s="96"/>
    </row>
    <row r="63" ht="23.25" customHeight="1">
      <c r="S63" s="96"/>
    </row>
    <row r="64" ht="23.25" customHeight="1">
      <c r="S64" s="96"/>
    </row>
    <row r="65" ht="23.25" customHeight="1">
      <c r="S65" s="96"/>
    </row>
    <row r="66" ht="23.25" customHeight="1">
      <c r="S66" s="96"/>
    </row>
    <row r="67" ht="23.25" customHeight="1">
      <c r="S67" s="96"/>
    </row>
    <row r="68" ht="23.25" customHeight="1">
      <c r="S68" s="96"/>
    </row>
    <row r="69" ht="23.25" customHeight="1">
      <c r="S69" s="96"/>
    </row>
    <row r="70" ht="23.25" customHeight="1">
      <c r="S70" s="96"/>
    </row>
    <row r="71" ht="23.25" customHeight="1">
      <c r="S71" s="96"/>
    </row>
    <row r="72" ht="23.25" customHeight="1">
      <c r="S72" s="96"/>
    </row>
    <row r="73" ht="23.25" customHeight="1">
      <c r="S73" s="96"/>
    </row>
    <row r="74" ht="23.25" customHeight="1">
      <c r="S74" s="96"/>
    </row>
    <row r="75" ht="23.25" customHeight="1">
      <c r="S75" s="96"/>
    </row>
    <row r="76" ht="23.25" customHeight="1">
      <c r="S76" s="96"/>
    </row>
    <row r="77" ht="23.25" customHeight="1">
      <c r="S77" s="96"/>
    </row>
    <row r="78" ht="23.25" customHeight="1">
      <c r="S78" s="96"/>
    </row>
    <row r="79" ht="23.25" customHeight="1">
      <c r="S79" s="96"/>
    </row>
    <row r="80" ht="23.25" customHeight="1">
      <c r="S80" s="96"/>
    </row>
    <row r="81" ht="23.25" customHeight="1">
      <c r="S81" s="96"/>
    </row>
    <row r="82" ht="23.25" customHeight="1">
      <c r="S82" s="96"/>
    </row>
    <row r="83" ht="23.25" customHeight="1">
      <c r="S83" s="96"/>
    </row>
    <row r="84" ht="23.25" customHeight="1">
      <c r="S84" s="96"/>
    </row>
    <row r="85" ht="23.25" customHeight="1">
      <c r="S85" s="96"/>
    </row>
    <row r="86" ht="23.25" customHeight="1">
      <c r="S86" s="96"/>
    </row>
    <row r="87" ht="23.25" customHeight="1">
      <c r="S87" s="96"/>
    </row>
    <row r="88" ht="23.25" customHeight="1">
      <c r="S88" s="96"/>
    </row>
    <row r="89" ht="23.25" customHeight="1">
      <c r="S89" s="96"/>
    </row>
    <row r="90" ht="23.25" customHeight="1">
      <c r="S90" s="96"/>
    </row>
    <row r="91" ht="23.25" customHeight="1">
      <c r="S91" s="96"/>
    </row>
    <row r="92" ht="23.25" customHeight="1">
      <c r="S92" s="96"/>
    </row>
    <row r="93" ht="23.25" customHeight="1">
      <c r="S93" s="96"/>
    </row>
    <row r="94" ht="23.25" customHeight="1">
      <c r="S94" s="96"/>
    </row>
    <row r="95" ht="23.25" customHeight="1">
      <c r="S95" s="96"/>
    </row>
    <row r="96" ht="23.25" customHeight="1">
      <c r="S96" s="96"/>
    </row>
    <row r="97" ht="23.25" customHeight="1">
      <c r="S97" s="96"/>
    </row>
    <row r="98" ht="23.25" customHeight="1">
      <c r="S98" s="96"/>
    </row>
    <row r="99" ht="23.25" customHeight="1">
      <c r="S99" s="96"/>
    </row>
    <row r="100" ht="23.25" customHeight="1">
      <c r="S100" s="96"/>
    </row>
    <row r="101" ht="23.25" customHeight="1">
      <c r="S101" s="96"/>
    </row>
    <row r="102" ht="23.25" customHeight="1">
      <c r="S102" s="96"/>
    </row>
    <row r="103" ht="23.25" customHeight="1">
      <c r="S103" s="96"/>
    </row>
    <row r="104" ht="23.25" customHeight="1">
      <c r="S104" s="96"/>
    </row>
    <row r="105" ht="23.25" customHeight="1">
      <c r="S105" s="96"/>
    </row>
    <row r="106" ht="23.25" customHeight="1">
      <c r="S106" s="96"/>
    </row>
    <row r="107" ht="23.25" customHeight="1">
      <c r="S107" s="96"/>
    </row>
    <row r="108" ht="23.25" customHeight="1">
      <c r="S108" s="96"/>
    </row>
    <row r="109" ht="23.25" customHeight="1">
      <c r="S109" s="96"/>
    </row>
    <row r="110" ht="23.25" customHeight="1">
      <c r="S110" s="96"/>
    </row>
    <row r="111" ht="23.25" customHeight="1">
      <c r="S111" s="96"/>
    </row>
    <row r="112" ht="23.25" customHeight="1">
      <c r="S112" s="96"/>
    </row>
    <row r="113" ht="23.25" customHeight="1">
      <c r="S113" s="96"/>
    </row>
    <row r="114" ht="23.25" customHeight="1">
      <c r="S114" s="96"/>
    </row>
    <row r="115" ht="23.25" customHeight="1">
      <c r="S115" s="96"/>
    </row>
    <row r="116" ht="23.25" customHeight="1">
      <c r="S116" s="96"/>
    </row>
    <row r="117" ht="23.25" customHeight="1">
      <c r="S117" s="96"/>
    </row>
    <row r="118" ht="23.25" customHeight="1">
      <c r="S118" s="96"/>
    </row>
    <row r="119" ht="23.25" customHeight="1">
      <c r="S119" s="96"/>
    </row>
    <row r="120" ht="23.25" customHeight="1">
      <c r="S120" s="96"/>
    </row>
    <row r="121" ht="23.25" customHeight="1">
      <c r="S121" s="96"/>
    </row>
    <row r="122" ht="23.25" customHeight="1">
      <c r="S122" s="96"/>
    </row>
    <row r="123" ht="23.25" customHeight="1">
      <c r="S123" s="96"/>
    </row>
    <row r="124" ht="23.25" customHeight="1">
      <c r="S124" s="96"/>
    </row>
    <row r="125" ht="23.25" customHeight="1">
      <c r="S125" s="96"/>
    </row>
    <row r="126" ht="23.25" customHeight="1">
      <c r="S126" s="96"/>
    </row>
    <row r="127" ht="23.25" customHeight="1">
      <c r="S127" s="96"/>
    </row>
    <row r="128" ht="23.25" customHeight="1">
      <c r="S128" s="96"/>
    </row>
    <row r="129" ht="23.25" customHeight="1">
      <c r="S129" s="96"/>
    </row>
    <row r="130" ht="23.25" customHeight="1">
      <c r="S130" s="96"/>
    </row>
    <row r="131" ht="23.25" customHeight="1">
      <c r="S131" s="96"/>
    </row>
    <row r="132" ht="23.25" customHeight="1">
      <c r="S132" s="96"/>
    </row>
    <row r="133" ht="23.25" customHeight="1">
      <c r="S133" s="96"/>
    </row>
    <row r="134" ht="23.25" customHeight="1">
      <c r="S134" s="96"/>
    </row>
    <row r="135" ht="23.25" customHeight="1">
      <c r="S135" s="96"/>
    </row>
    <row r="136" ht="23.25" customHeight="1">
      <c r="S136" s="96"/>
    </row>
    <row r="137" ht="23.25" customHeight="1">
      <c r="S137" s="96"/>
    </row>
    <row r="138" ht="23.25" customHeight="1">
      <c r="S138" s="96"/>
    </row>
    <row r="139" ht="23.25" customHeight="1">
      <c r="S139" s="96"/>
    </row>
    <row r="140" ht="23.25" customHeight="1">
      <c r="S140" s="96"/>
    </row>
    <row r="141" ht="23.25" customHeight="1">
      <c r="S141" s="96"/>
    </row>
    <row r="142" ht="23.25" customHeight="1">
      <c r="S142" s="96"/>
    </row>
    <row r="143" ht="23.25" customHeight="1">
      <c r="S143" s="96"/>
    </row>
    <row r="144" ht="23.25" customHeight="1">
      <c r="S144" s="96"/>
    </row>
    <row r="145" ht="23.25" customHeight="1">
      <c r="S145" s="96"/>
    </row>
    <row r="146" ht="23.25" customHeight="1">
      <c r="S146" s="96"/>
    </row>
    <row r="147" ht="23.25" customHeight="1">
      <c r="S147" s="96"/>
    </row>
    <row r="148" ht="23.25" customHeight="1">
      <c r="S148" s="96"/>
    </row>
    <row r="149" ht="23.25" customHeight="1">
      <c r="S149" s="96"/>
    </row>
    <row r="150" ht="23.25" customHeight="1">
      <c r="S150" s="96"/>
    </row>
    <row r="151" ht="23.25" customHeight="1">
      <c r="S151" s="96"/>
    </row>
    <row r="152" ht="23.25" customHeight="1">
      <c r="S152" s="96"/>
    </row>
    <row r="153" ht="23.25" customHeight="1">
      <c r="S153" s="96"/>
    </row>
    <row r="154" ht="23.25" customHeight="1">
      <c r="S154" s="96"/>
    </row>
    <row r="155" ht="23.25" customHeight="1">
      <c r="S155" s="96"/>
    </row>
    <row r="156" ht="23.25" customHeight="1">
      <c r="S156" s="96"/>
    </row>
    <row r="157" ht="23.25" customHeight="1">
      <c r="S157" s="96"/>
    </row>
    <row r="158" ht="23.25" customHeight="1">
      <c r="S158" s="96"/>
    </row>
    <row r="159" ht="23.25" customHeight="1">
      <c r="S159" s="96"/>
    </row>
    <row r="160" ht="23.25" customHeight="1">
      <c r="S160" s="96"/>
    </row>
    <row r="161" ht="23.25" customHeight="1">
      <c r="S161" s="96"/>
    </row>
    <row r="162" ht="23.25" customHeight="1">
      <c r="S162" s="96"/>
    </row>
    <row r="163" ht="23.25" customHeight="1">
      <c r="S163" s="96"/>
    </row>
    <row r="164" ht="23.25" customHeight="1">
      <c r="S164" s="96"/>
    </row>
    <row r="165" ht="23.25" customHeight="1">
      <c r="S165" s="96"/>
    </row>
    <row r="166" ht="23.25" customHeight="1">
      <c r="S166" s="96"/>
    </row>
    <row r="167" ht="23.25" customHeight="1">
      <c r="S167" s="96"/>
    </row>
    <row r="168" ht="23.25" customHeight="1">
      <c r="S168" s="96"/>
    </row>
    <row r="169" ht="23.25" customHeight="1">
      <c r="S169" s="96"/>
    </row>
    <row r="170" ht="23.25" customHeight="1">
      <c r="S170" s="96"/>
    </row>
    <row r="171" ht="23.25" customHeight="1">
      <c r="S171" s="96"/>
    </row>
    <row r="172" ht="23.25" customHeight="1">
      <c r="S172" s="96"/>
    </row>
    <row r="173" ht="23.25" customHeight="1">
      <c r="S173" s="96"/>
    </row>
    <row r="174" ht="23.25" customHeight="1">
      <c r="S174" s="96"/>
    </row>
    <row r="175" ht="23.25" customHeight="1">
      <c r="S175" s="96"/>
    </row>
    <row r="176" ht="23.25" customHeight="1">
      <c r="S176" s="96"/>
    </row>
    <row r="177" ht="23.25" customHeight="1">
      <c r="S177" s="96"/>
    </row>
    <row r="178" ht="23.25" customHeight="1">
      <c r="S178" s="96"/>
    </row>
    <row r="179" ht="23.25" customHeight="1">
      <c r="S179" s="96"/>
    </row>
    <row r="180" ht="23.25" customHeight="1">
      <c r="S180" s="96"/>
    </row>
    <row r="181" ht="23.25" customHeight="1">
      <c r="S181" s="96"/>
    </row>
    <row r="182" ht="23.25" customHeight="1">
      <c r="S182" s="96"/>
    </row>
    <row r="183" ht="23.25" customHeight="1">
      <c r="S183" s="96"/>
    </row>
    <row r="184" ht="23.25" customHeight="1">
      <c r="S184" s="96"/>
    </row>
    <row r="185" ht="23.25" customHeight="1">
      <c r="S185" s="96"/>
    </row>
    <row r="186" ht="23.25" customHeight="1">
      <c r="S186" s="96"/>
    </row>
    <row r="187" ht="23.25" customHeight="1">
      <c r="S187" s="96"/>
    </row>
    <row r="188" ht="23.25" customHeight="1">
      <c r="S188" s="96"/>
    </row>
    <row r="189" ht="23.25" customHeight="1">
      <c r="S189" s="96"/>
    </row>
    <row r="190" ht="23.25" customHeight="1">
      <c r="S190" s="96"/>
    </row>
    <row r="191" ht="23.25" customHeight="1">
      <c r="S191" s="96"/>
    </row>
    <row r="192" ht="23.25" customHeight="1">
      <c r="S192" s="96"/>
    </row>
    <row r="193" ht="23.25" customHeight="1">
      <c r="S193" s="96"/>
    </row>
    <row r="194" ht="23.25" customHeight="1">
      <c r="S194" s="96"/>
    </row>
    <row r="195" ht="23.25" customHeight="1">
      <c r="S195" s="96"/>
    </row>
    <row r="196" ht="23.25" customHeight="1">
      <c r="S196" s="96"/>
    </row>
    <row r="197" ht="23.25" customHeight="1">
      <c r="S197" s="96"/>
    </row>
    <row r="198" ht="23.25" customHeight="1">
      <c r="S198" s="96"/>
    </row>
    <row r="199" ht="23.25" customHeight="1">
      <c r="S199" s="96"/>
    </row>
    <row r="200" ht="23.25" customHeight="1">
      <c r="S200" s="96"/>
    </row>
    <row r="201" ht="23.25" customHeight="1">
      <c r="S201" s="96"/>
    </row>
    <row r="202" ht="23.25" customHeight="1">
      <c r="S202" s="96"/>
    </row>
    <row r="203" ht="23.25" customHeight="1">
      <c r="S203" s="96"/>
    </row>
    <row r="204" ht="23.25" customHeight="1">
      <c r="S204" s="96"/>
    </row>
    <row r="205" ht="23.25" customHeight="1">
      <c r="S205" s="96"/>
    </row>
    <row r="206" ht="23.25" customHeight="1">
      <c r="S206" s="96"/>
    </row>
    <row r="207" ht="23.25" customHeight="1">
      <c r="S207" s="96"/>
    </row>
    <row r="208" ht="23.25" customHeight="1">
      <c r="S208" s="96"/>
    </row>
    <row r="209" ht="23.25" customHeight="1">
      <c r="S209" s="96"/>
    </row>
    <row r="210" ht="23.25" customHeight="1">
      <c r="S210" s="96"/>
    </row>
    <row r="211" ht="23.25" customHeight="1">
      <c r="S211" s="96"/>
    </row>
    <row r="212" ht="23.25" customHeight="1">
      <c r="S212" s="96"/>
    </row>
    <row r="213" ht="23.25" customHeight="1">
      <c r="S213" s="96"/>
    </row>
    <row r="214" ht="23.25" customHeight="1">
      <c r="S214" s="96"/>
    </row>
    <row r="215" ht="23.25" customHeight="1">
      <c r="S215" s="96"/>
    </row>
    <row r="216" ht="23.25" customHeight="1">
      <c r="S216" s="96"/>
    </row>
    <row r="217" ht="23.25" customHeight="1">
      <c r="S217" s="96"/>
    </row>
    <row r="218" ht="23.25" customHeight="1">
      <c r="S218" s="96"/>
    </row>
    <row r="219" ht="23.25" customHeight="1">
      <c r="S219" s="96"/>
    </row>
    <row r="220" ht="23.25" customHeight="1">
      <c r="S220" s="96"/>
    </row>
    <row r="221" ht="23.25" customHeight="1">
      <c r="S221" s="96"/>
    </row>
    <row r="222" ht="23.25" customHeight="1">
      <c r="S222" s="96"/>
    </row>
    <row r="223" ht="23.25" customHeight="1">
      <c r="S223" s="96"/>
    </row>
    <row r="224" ht="23.25" customHeight="1">
      <c r="S224" s="96"/>
    </row>
    <row r="225" ht="23.25" customHeight="1">
      <c r="S225" s="96"/>
    </row>
    <row r="226" ht="23.25" customHeight="1">
      <c r="S226" s="96"/>
    </row>
    <row r="227" ht="23.25" customHeight="1">
      <c r="S227" s="96"/>
    </row>
    <row r="228" ht="23.25" customHeight="1">
      <c r="S228" s="96"/>
    </row>
    <row r="229" ht="23.25" customHeight="1">
      <c r="S229" s="96"/>
    </row>
    <row r="230" ht="23.25" customHeight="1">
      <c r="S230" s="96"/>
    </row>
    <row r="231" ht="23.25" customHeight="1">
      <c r="S231" s="96"/>
    </row>
    <row r="232" ht="23.25" customHeight="1">
      <c r="S232" s="96"/>
    </row>
    <row r="233" ht="23.25" customHeight="1">
      <c r="S233" s="96"/>
    </row>
    <row r="234" ht="23.25" customHeight="1">
      <c r="S234" s="96"/>
    </row>
    <row r="235" ht="23.25" customHeight="1">
      <c r="S235" s="96"/>
    </row>
    <row r="236" ht="23.25" customHeight="1">
      <c r="S236" s="96"/>
    </row>
    <row r="237" ht="23.25" customHeight="1">
      <c r="S237" s="96"/>
    </row>
    <row r="238" ht="23.25" customHeight="1">
      <c r="S238" s="96"/>
    </row>
    <row r="239" ht="23.25" customHeight="1">
      <c r="S239" s="96"/>
    </row>
    <row r="240" ht="23.25" customHeight="1">
      <c r="S240" s="96"/>
    </row>
    <row r="241" ht="23.25" customHeight="1">
      <c r="S241" s="96"/>
    </row>
    <row r="242" ht="23.25" customHeight="1">
      <c r="S242" s="96"/>
    </row>
    <row r="243" ht="23.25" customHeight="1">
      <c r="S243" s="96"/>
    </row>
    <row r="244" ht="23.25" customHeight="1">
      <c r="S244" s="96"/>
    </row>
    <row r="245" ht="23.25" customHeight="1">
      <c r="S245" s="96"/>
    </row>
  </sheetData>
  <sheetProtection/>
  <mergeCells count="19">
    <mergeCell ref="A3:A5"/>
    <mergeCell ref="B3:C3"/>
    <mergeCell ref="D3:E3"/>
    <mergeCell ref="H3:I3"/>
    <mergeCell ref="J3:J4"/>
    <mergeCell ref="B4:C4"/>
    <mergeCell ref="D4:E4"/>
    <mergeCell ref="F3:G3"/>
    <mergeCell ref="F4:G4"/>
    <mergeCell ref="A43:S43"/>
    <mergeCell ref="O4:P4"/>
    <mergeCell ref="H4:I4"/>
    <mergeCell ref="K4:L4"/>
    <mergeCell ref="Q4:R4"/>
    <mergeCell ref="K3:L3"/>
    <mergeCell ref="M3:N3"/>
    <mergeCell ref="O3:P3"/>
    <mergeCell ref="Q3:R3"/>
    <mergeCell ref="M4:N4"/>
  </mergeCells>
  <printOptions horizontalCentered="1" verticalCentered="1"/>
  <pageMargins left="0.5905511811023623" right="0.5905511811023623" top="0.7874015748031497" bottom="0.5905511811023623" header="0.6299212598425197" footer="0.2755905511811024"/>
  <pageSetup fitToHeight="1" fitToWidth="1" horizontalDpi="600" verticalDpi="600" orientation="landscape" paperSize="9" scale="52" r:id="rId3"/>
  <headerFooter alignWithMargins="0">
    <oddHeader>&amp;L&amp;14Ⅱ　個別資料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G43"/>
  <sheetViews>
    <sheetView showZeros="0" view="pageBreakPreview" zoomScale="85" zoomScaleNormal="85" zoomScaleSheetLayoutView="85" zoomScalePageLayoutView="0" workbookViewId="0" topLeftCell="A1">
      <pane xSplit="1" ySplit="5" topLeftCell="B27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C40" sqref="C40"/>
    </sheetView>
  </sheetViews>
  <sheetFormatPr defaultColWidth="10.625" defaultRowHeight="22.5" customHeight="1"/>
  <cols>
    <col min="1" max="1" width="10.625" style="4" customWidth="1"/>
    <col min="2" max="6" width="10.625" style="5" customWidth="1"/>
    <col min="7" max="11" width="10.625" style="22" customWidth="1"/>
    <col min="12" max="16" width="10.625" style="5" customWidth="1"/>
    <col min="17" max="17" width="10.625" style="14" customWidth="1"/>
    <col min="18" max="19" width="10.625" style="5" customWidth="1"/>
    <col min="20" max="20" width="10.625" style="6" customWidth="1"/>
    <col min="21" max="24" width="10.625" style="5" customWidth="1"/>
    <col min="25" max="25" width="10.625" style="22" customWidth="1"/>
    <col min="26" max="32" width="10.625" style="5" customWidth="1"/>
    <col min="33" max="33" width="10.625" style="22" customWidth="1"/>
    <col min="34" max="16384" width="10.625" style="6" customWidth="1"/>
  </cols>
  <sheetData>
    <row r="1" ht="22.5" customHeight="1">
      <c r="B1" s="1" t="s">
        <v>62</v>
      </c>
    </row>
    <row r="2" spans="2:20" ht="22.5" customHeight="1">
      <c r="B2" s="101" t="s">
        <v>63</v>
      </c>
      <c r="C2" s="101"/>
      <c r="D2" s="101"/>
      <c r="E2" s="101"/>
      <c r="F2" s="101"/>
      <c r="G2" s="102"/>
      <c r="H2" s="102"/>
      <c r="I2" s="102"/>
      <c r="J2" s="102"/>
      <c r="K2" s="102"/>
      <c r="L2" s="101" t="s">
        <v>209</v>
      </c>
      <c r="M2" s="101"/>
      <c r="N2" s="103" t="s">
        <v>143</v>
      </c>
      <c r="O2" s="101"/>
      <c r="P2" s="101"/>
      <c r="Q2" s="5" t="s">
        <v>65</v>
      </c>
      <c r="T2" s="5" t="s">
        <v>210</v>
      </c>
    </row>
    <row r="3" spans="1:22" s="15" customFormat="1" ht="22.5" customHeight="1">
      <c r="A3" s="199" t="s">
        <v>11</v>
      </c>
      <c r="B3" s="109" t="s">
        <v>211</v>
      </c>
      <c r="C3" s="109" t="s">
        <v>212</v>
      </c>
      <c r="D3" s="109" t="s">
        <v>213</v>
      </c>
      <c r="E3" s="109" t="s">
        <v>214</v>
      </c>
      <c r="F3" s="109" t="s">
        <v>215</v>
      </c>
      <c r="G3" s="69" t="s">
        <v>216</v>
      </c>
      <c r="H3" s="69" t="s">
        <v>217</v>
      </c>
      <c r="I3" s="69" t="s">
        <v>218</v>
      </c>
      <c r="J3" s="110" t="s">
        <v>265</v>
      </c>
      <c r="K3" s="111" t="s">
        <v>266</v>
      </c>
      <c r="L3" s="206" t="s">
        <v>170</v>
      </c>
      <c r="M3" s="206" t="s">
        <v>171</v>
      </c>
      <c r="N3" s="209" t="s">
        <v>219</v>
      </c>
      <c r="O3" s="109" t="s">
        <v>220</v>
      </c>
      <c r="P3" s="109" t="s">
        <v>221</v>
      </c>
      <c r="Q3" s="81" t="s">
        <v>222</v>
      </c>
      <c r="R3" s="109" t="s">
        <v>223</v>
      </c>
      <c r="S3" s="109" t="s">
        <v>106</v>
      </c>
      <c r="T3" s="81" t="s">
        <v>224</v>
      </c>
      <c r="U3" s="109" t="s">
        <v>225</v>
      </c>
      <c r="V3" s="109" t="s">
        <v>107</v>
      </c>
    </row>
    <row r="4" spans="1:22" s="15" customFormat="1" ht="22.5" customHeight="1">
      <c r="A4" s="200"/>
      <c r="B4" s="106" t="s">
        <v>226</v>
      </c>
      <c r="C4" s="106" t="s">
        <v>226</v>
      </c>
      <c r="D4" s="106" t="s">
        <v>226</v>
      </c>
      <c r="E4" s="106" t="s">
        <v>226</v>
      </c>
      <c r="F4" s="106" t="s">
        <v>226</v>
      </c>
      <c r="G4" s="70" t="s">
        <v>227</v>
      </c>
      <c r="H4" s="70" t="s">
        <v>228</v>
      </c>
      <c r="I4" s="70" t="s">
        <v>229</v>
      </c>
      <c r="J4" s="112" t="s">
        <v>230</v>
      </c>
      <c r="K4" s="112" t="s">
        <v>64</v>
      </c>
      <c r="L4" s="207"/>
      <c r="M4" s="207"/>
      <c r="N4" s="200"/>
      <c r="O4" s="106" t="s">
        <v>231</v>
      </c>
      <c r="P4" s="106" t="s">
        <v>231</v>
      </c>
      <c r="Q4" s="207" t="s">
        <v>142</v>
      </c>
      <c r="R4" s="106" t="s">
        <v>232</v>
      </c>
      <c r="S4" s="106" t="s">
        <v>232</v>
      </c>
      <c r="T4" s="207" t="s">
        <v>142</v>
      </c>
      <c r="U4" s="106" t="s">
        <v>233</v>
      </c>
      <c r="V4" s="106" t="s">
        <v>233</v>
      </c>
    </row>
    <row r="5" spans="1:22" s="7" customFormat="1" ht="22.5" customHeight="1">
      <c r="A5" s="201"/>
      <c r="B5" s="113" t="s">
        <v>234</v>
      </c>
      <c r="C5" s="113" t="s">
        <v>235</v>
      </c>
      <c r="D5" s="113" t="s">
        <v>236</v>
      </c>
      <c r="E5" s="113" t="s">
        <v>237</v>
      </c>
      <c r="F5" s="107" t="s">
        <v>238</v>
      </c>
      <c r="G5" s="114" t="s">
        <v>238</v>
      </c>
      <c r="H5" s="114" t="s">
        <v>239</v>
      </c>
      <c r="I5" s="114" t="s">
        <v>239</v>
      </c>
      <c r="J5" s="114" t="s">
        <v>240</v>
      </c>
      <c r="K5" s="114" t="s">
        <v>241</v>
      </c>
      <c r="L5" s="208"/>
      <c r="M5" s="208"/>
      <c r="N5" s="201"/>
      <c r="O5" s="107" t="s">
        <v>240</v>
      </c>
      <c r="P5" s="107" t="s">
        <v>240</v>
      </c>
      <c r="Q5" s="208"/>
      <c r="R5" s="107" t="s">
        <v>242</v>
      </c>
      <c r="S5" s="107" t="s">
        <v>239</v>
      </c>
      <c r="T5" s="208"/>
      <c r="U5" s="107" t="s">
        <v>242</v>
      </c>
      <c r="V5" s="107" t="s">
        <v>239</v>
      </c>
    </row>
    <row r="6" spans="1:33" ht="22.5" customHeight="1">
      <c r="A6" s="8" t="s">
        <v>12</v>
      </c>
      <c r="B6" s="151">
        <v>2087316</v>
      </c>
      <c r="C6" s="151">
        <v>12721252</v>
      </c>
      <c r="D6" s="151">
        <v>1567576</v>
      </c>
      <c r="E6" s="152">
        <v>1727819</v>
      </c>
      <c r="F6" s="151">
        <v>290895</v>
      </c>
      <c r="G6" s="153">
        <f aca="true" t="shared" si="0" ref="G6:G21">ROUND(C6/B6,1)</f>
        <v>6.1</v>
      </c>
      <c r="H6" s="153">
        <f aca="true" t="shared" si="1" ref="H6:H21">ROUND(D6/B6*100,1)</f>
        <v>75.1</v>
      </c>
      <c r="I6" s="154">
        <f aca="true" t="shared" si="2" ref="I6:I21">ROUND(E6/B6*100,1)</f>
        <v>82.8</v>
      </c>
      <c r="J6" s="154">
        <f>B6/'第１表'!$S6</f>
        <v>2354.638058817557</v>
      </c>
      <c r="K6" s="154">
        <f>C6/'第１表'!$S6</f>
        <v>14350.459688427132</v>
      </c>
      <c r="L6" s="138">
        <v>572</v>
      </c>
      <c r="M6" s="138">
        <v>9401</v>
      </c>
      <c r="N6" s="138"/>
      <c r="O6" s="138"/>
      <c r="P6" s="138"/>
      <c r="Q6" s="138">
        <v>18971</v>
      </c>
      <c r="R6" s="138">
        <v>8756</v>
      </c>
      <c r="S6" s="155">
        <f>ROUND(R6/100/'第１表'!S6*100,1)</f>
        <v>9.9</v>
      </c>
      <c r="T6" s="138">
        <v>203561</v>
      </c>
      <c r="U6" s="138">
        <v>52453</v>
      </c>
      <c r="V6" s="155">
        <f>ROUND(U6/100/'第１表'!S6*100,1)</f>
        <v>59.2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2.5" customHeight="1">
      <c r="A7" s="8" t="s">
        <v>13</v>
      </c>
      <c r="B7" s="151">
        <v>785649</v>
      </c>
      <c r="C7" s="151">
        <v>5827425</v>
      </c>
      <c r="D7" s="151">
        <v>539027</v>
      </c>
      <c r="E7" s="151">
        <v>785649</v>
      </c>
      <c r="F7" s="151">
        <v>52246</v>
      </c>
      <c r="G7" s="153">
        <f t="shared" si="0"/>
        <v>7.4</v>
      </c>
      <c r="H7" s="153">
        <f t="shared" si="1"/>
        <v>68.6</v>
      </c>
      <c r="I7" s="154">
        <f t="shared" si="2"/>
        <v>100</v>
      </c>
      <c r="J7" s="154">
        <f>B7/'第１表'!$S7</f>
        <v>623.951872294802</v>
      </c>
      <c r="K7" s="154">
        <f>C7/'第１表'!$S7</f>
        <v>4628.062581900488</v>
      </c>
      <c r="L7" s="138">
        <v>471</v>
      </c>
      <c r="M7" s="138">
        <v>7378</v>
      </c>
      <c r="N7" s="138">
        <v>13</v>
      </c>
      <c r="O7" s="138">
        <v>3768</v>
      </c>
      <c r="P7" s="138">
        <v>8679</v>
      </c>
      <c r="Q7" s="138">
        <v>98105</v>
      </c>
      <c r="R7" s="138">
        <v>2414</v>
      </c>
      <c r="S7" s="155">
        <f>ROUND(R7/100/'第１表'!S7*100,1)</f>
        <v>1.9</v>
      </c>
      <c r="T7" s="138">
        <v>320274</v>
      </c>
      <c r="U7" s="138">
        <v>84462</v>
      </c>
      <c r="V7" s="155">
        <f>ROUND(U7/100/'第１表'!S7*100,1)</f>
        <v>67.1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22.5" customHeight="1">
      <c r="A8" s="8" t="s">
        <v>14</v>
      </c>
      <c r="B8" s="151">
        <v>613211</v>
      </c>
      <c r="C8" s="151">
        <v>4589105</v>
      </c>
      <c r="D8" s="151">
        <v>428229</v>
      </c>
      <c r="E8" s="151">
        <v>417255</v>
      </c>
      <c r="F8" s="151">
        <v>34328</v>
      </c>
      <c r="G8" s="153">
        <f t="shared" si="0"/>
        <v>7.5</v>
      </c>
      <c r="H8" s="153">
        <f t="shared" si="1"/>
        <v>69.8</v>
      </c>
      <c r="I8" s="154">
        <f t="shared" si="2"/>
        <v>68</v>
      </c>
      <c r="J8" s="154">
        <f>B8/'第１表'!$S8</f>
        <v>1901.3705001395306</v>
      </c>
      <c r="K8" s="154">
        <f>C8/'第１表'!$S8</f>
        <v>14229.34172583796</v>
      </c>
      <c r="L8" s="138">
        <v>320</v>
      </c>
      <c r="M8" s="138">
        <v>3609</v>
      </c>
      <c r="N8" s="138">
        <v>16</v>
      </c>
      <c r="O8" s="138">
        <v>5336</v>
      </c>
      <c r="P8" s="138">
        <v>10790</v>
      </c>
      <c r="Q8" s="138">
        <v>2536</v>
      </c>
      <c r="R8" s="138">
        <v>935</v>
      </c>
      <c r="S8" s="155">
        <f>ROUND(R8/100/'第１表'!S8*100,1)</f>
        <v>2.9</v>
      </c>
      <c r="T8" s="138">
        <v>137707</v>
      </c>
      <c r="U8" s="138">
        <v>22019</v>
      </c>
      <c r="V8" s="155">
        <f>ROUND(U8/100/'第１表'!S8*100,1)</f>
        <v>68.3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22.5" customHeight="1">
      <c r="A9" s="8" t="s">
        <v>15</v>
      </c>
      <c r="B9" s="151">
        <v>3309474</v>
      </c>
      <c r="C9" s="151">
        <v>24760722</v>
      </c>
      <c r="D9" s="151">
        <v>1872123</v>
      </c>
      <c r="E9" s="151">
        <v>1740780</v>
      </c>
      <c r="F9" s="151">
        <v>183620</v>
      </c>
      <c r="G9" s="153">
        <f t="shared" si="0"/>
        <v>7.5</v>
      </c>
      <c r="H9" s="153">
        <f t="shared" si="1"/>
        <v>56.6</v>
      </c>
      <c r="I9" s="154">
        <f t="shared" si="2"/>
        <v>52.6</v>
      </c>
      <c r="J9" s="154">
        <f>B9/'第１表'!$S9</f>
        <v>3643.230330584881</v>
      </c>
      <c r="K9" s="154">
        <f>C9/'第１表'!$S9</f>
        <v>27257.80997148802</v>
      </c>
      <c r="L9" s="138">
        <v>989</v>
      </c>
      <c r="M9" s="138">
        <v>14469</v>
      </c>
      <c r="N9" s="138"/>
      <c r="O9" s="138"/>
      <c r="P9" s="138"/>
      <c r="Q9" s="138">
        <v>13872</v>
      </c>
      <c r="R9" s="138">
        <v>16264</v>
      </c>
      <c r="S9" s="155">
        <f>ROUND(R9/100/'第１表'!S9*100,1)</f>
        <v>17.9</v>
      </c>
      <c r="T9" s="138">
        <v>144004</v>
      </c>
      <c r="U9" s="138">
        <v>52547</v>
      </c>
      <c r="V9" s="155">
        <f>ROUND(U9/100/'第１表'!S9*100,1)</f>
        <v>57.8</v>
      </c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22.5" customHeight="1">
      <c r="A10" s="8" t="s">
        <v>16</v>
      </c>
      <c r="B10" s="151">
        <v>1916494</v>
      </c>
      <c r="C10" s="151">
        <v>13764645</v>
      </c>
      <c r="D10" s="151">
        <v>1129109</v>
      </c>
      <c r="E10" s="151">
        <v>1023910</v>
      </c>
      <c r="F10" s="151">
        <v>143857</v>
      </c>
      <c r="G10" s="153">
        <f t="shared" si="0"/>
        <v>7.2</v>
      </c>
      <c r="H10" s="153">
        <f t="shared" si="1"/>
        <v>58.9</v>
      </c>
      <c r="I10" s="154">
        <f t="shared" si="2"/>
        <v>53.4</v>
      </c>
      <c r="J10" s="154">
        <f>B10/'第１表'!$S10</f>
        <v>4380.057136327277</v>
      </c>
      <c r="K10" s="154">
        <f>C10/'第１表'!$S10</f>
        <v>31458.45046280425</v>
      </c>
      <c r="L10" s="138">
        <v>652</v>
      </c>
      <c r="M10" s="138">
        <v>9631</v>
      </c>
      <c r="N10" s="138"/>
      <c r="O10" s="138"/>
      <c r="P10" s="138"/>
      <c r="Q10" s="138">
        <v>219307</v>
      </c>
      <c r="R10" s="138">
        <v>9454</v>
      </c>
      <c r="S10" s="155">
        <f>ROUND(R10/100/'第１表'!S10*100,1)</f>
        <v>21.6</v>
      </c>
      <c r="T10" s="138">
        <v>21463</v>
      </c>
      <c r="U10" s="138">
        <v>21966</v>
      </c>
      <c r="V10" s="155">
        <f>ROUND(U10/100/'第１表'!S10*100,1)</f>
        <v>50.2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22.5" customHeight="1">
      <c r="A11" s="8" t="s">
        <v>17</v>
      </c>
      <c r="B11" s="151">
        <v>701852</v>
      </c>
      <c r="C11" s="151">
        <v>4065559</v>
      </c>
      <c r="D11" s="151">
        <v>425104</v>
      </c>
      <c r="E11" s="151">
        <v>417527</v>
      </c>
      <c r="F11" s="151">
        <v>34664</v>
      </c>
      <c r="G11" s="153">
        <f>ROUND(C11/B11,1)</f>
        <v>5.8</v>
      </c>
      <c r="H11" s="153">
        <f t="shared" si="1"/>
        <v>60.6</v>
      </c>
      <c r="I11" s="154">
        <f t="shared" si="2"/>
        <v>59.5</v>
      </c>
      <c r="J11" s="154">
        <f>B11/'第１表'!$S11</f>
        <v>1125.6647955092221</v>
      </c>
      <c r="K11" s="154">
        <f>C11/'第１表'!$S11</f>
        <v>6520.54370489174</v>
      </c>
      <c r="L11" s="138">
        <v>321</v>
      </c>
      <c r="M11" s="138">
        <v>5498</v>
      </c>
      <c r="N11" s="138">
        <v>4</v>
      </c>
      <c r="O11" s="138">
        <v>1244</v>
      </c>
      <c r="P11" s="138">
        <v>5561</v>
      </c>
      <c r="Q11" s="138">
        <v>27132</v>
      </c>
      <c r="R11" s="138">
        <v>3230</v>
      </c>
      <c r="S11" s="155">
        <f>ROUND(R11/100/'第１表'!S11*100,1)</f>
        <v>5.2</v>
      </c>
      <c r="T11" s="138">
        <v>201329</v>
      </c>
      <c r="U11" s="138">
        <v>40290</v>
      </c>
      <c r="V11" s="155">
        <f>ROUND(U11/100/'第１表'!S11*100,1)</f>
        <v>64.6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2.5" customHeight="1">
      <c r="A12" s="8" t="s">
        <v>18</v>
      </c>
      <c r="B12" s="152">
        <v>1295891</v>
      </c>
      <c r="C12" s="151">
        <v>10011421</v>
      </c>
      <c r="D12" s="151">
        <v>649288</v>
      </c>
      <c r="E12" s="151">
        <v>597582</v>
      </c>
      <c r="F12" s="151">
        <v>40011</v>
      </c>
      <c r="G12" s="153">
        <f t="shared" si="0"/>
        <v>7.7</v>
      </c>
      <c r="H12" s="153">
        <f t="shared" si="1"/>
        <v>50.1</v>
      </c>
      <c r="I12" s="154">
        <f t="shared" si="2"/>
        <v>46.1</v>
      </c>
      <c r="J12" s="154">
        <f>B12/'第１表'!$S12</f>
        <v>1568.932285676235</v>
      </c>
      <c r="K12" s="154">
        <f>C12/'第１表'!$S12</f>
        <v>12120.8046297081</v>
      </c>
      <c r="L12" s="138">
        <v>481</v>
      </c>
      <c r="M12" s="138">
        <v>9379</v>
      </c>
      <c r="N12" s="138"/>
      <c r="O12" s="138"/>
      <c r="P12" s="138"/>
      <c r="Q12" s="138">
        <v>74185</v>
      </c>
      <c r="R12" s="138">
        <v>6758</v>
      </c>
      <c r="S12" s="155">
        <f>ROUND(R12/100/'第１表'!S12*100,1)</f>
        <v>8.2</v>
      </c>
      <c r="T12" s="138">
        <v>192459</v>
      </c>
      <c r="U12" s="138">
        <v>35241</v>
      </c>
      <c r="V12" s="155">
        <f>ROUND(U12/100/'第１表'!S12*100,1)</f>
        <v>42.7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22.5" customHeight="1">
      <c r="A13" s="8" t="s">
        <v>19</v>
      </c>
      <c r="B13" s="151">
        <v>4277389</v>
      </c>
      <c r="C13" s="151">
        <v>36816261</v>
      </c>
      <c r="D13" s="151">
        <v>2423692</v>
      </c>
      <c r="E13" s="151">
        <v>2341139</v>
      </c>
      <c r="F13" s="151">
        <v>187442</v>
      </c>
      <c r="G13" s="153">
        <f t="shared" si="0"/>
        <v>8.6</v>
      </c>
      <c r="H13" s="153">
        <f t="shared" si="1"/>
        <v>56.7</v>
      </c>
      <c r="I13" s="154">
        <f t="shared" si="2"/>
        <v>54.7</v>
      </c>
      <c r="J13" s="154">
        <f>B13/'第１表'!$S13</f>
        <v>3404.426067716209</v>
      </c>
      <c r="K13" s="154">
        <f>C13/'第１表'!$S13</f>
        <v>29302.511102975117</v>
      </c>
      <c r="L13" s="138">
        <v>1265</v>
      </c>
      <c r="M13" s="138">
        <v>17034</v>
      </c>
      <c r="N13" s="138"/>
      <c r="O13" s="138"/>
      <c r="P13" s="138"/>
      <c r="Q13" s="138">
        <v>232463</v>
      </c>
      <c r="R13" s="138">
        <v>21939</v>
      </c>
      <c r="S13" s="155">
        <f>ROUND(R13/100/'第１表'!S13*100,1)</f>
        <v>17.5</v>
      </c>
      <c r="T13" s="138">
        <v>433327</v>
      </c>
      <c r="U13" s="138">
        <v>71388</v>
      </c>
      <c r="V13" s="155">
        <f>ROUND(U13/100/'第１表'!S13*100,1)</f>
        <v>56.8</v>
      </c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22.5" customHeight="1">
      <c r="A14" s="8" t="s">
        <v>20</v>
      </c>
      <c r="B14" s="151">
        <v>582035</v>
      </c>
      <c r="C14" s="151">
        <v>3619140</v>
      </c>
      <c r="D14" s="151">
        <v>290703</v>
      </c>
      <c r="E14" s="151">
        <v>317288</v>
      </c>
      <c r="F14" s="151">
        <v>33004</v>
      </c>
      <c r="G14" s="153">
        <f t="shared" si="0"/>
        <v>6.2</v>
      </c>
      <c r="H14" s="153">
        <f t="shared" si="1"/>
        <v>49.9</v>
      </c>
      <c r="I14" s="154">
        <f t="shared" si="2"/>
        <v>54.5</v>
      </c>
      <c r="J14" s="154">
        <f>B14/'第１表'!$S14</f>
        <v>2509.4205397947744</v>
      </c>
      <c r="K14" s="154">
        <f>C14/'第１表'!$S14</f>
        <v>15603.77683883763</v>
      </c>
      <c r="L14" s="138">
        <v>212</v>
      </c>
      <c r="M14" s="138">
        <v>2314</v>
      </c>
      <c r="N14" s="138">
        <v>7</v>
      </c>
      <c r="O14" s="138">
        <v>3664</v>
      </c>
      <c r="P14" s="138">
        <v>14857</v>
      </c>
      <c r="Q14" s="138">
        <v>14134</v>
      </c>
      <c r="R14" s="138">
        <v>1610</v>
      </c>
      <c r="S14" s="155">
        <f>ROUND(R14/100/'第１表'!S14*100,1)</f>
        <v>6.9</v>
      </c>
      <c r="T14" s="138">
        <v>120453</v>
      </c>
      <c r="U14" s="138">
        <v>16094</v>
      </c>
      <c r="V14" s="155">
        <f>ROUND(U14/100/'第１表'!S14*100,1)</f>
        <v>69.4</v>
      </c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22.5" customHeight="1">
      <c r="A15" s="8" t="s">
        <v>21</v>
      </c>
      <c r="B15" s="151">
        <v>519472</v>
      </c>
      <c r="C15" s="151">
        <v>3324586</v>
      </c>
      <c r="D15" s="151">
        <v>312298</v>
      </c>
      <c r="E15" s="151">
        <v>292207</v>
      </c>
      <c r="F15" s="151">
        <v>34874</v>
      </c>
      <c r="G15" s="153">
        <f t="shared" si="0"/>
        <v>6.4</v>
      </c>
      <c r="H15" s="153">
        <f t="shared" si="1"/>
        <v>60.1</v>
      </c>
      <c r="I15" s="154">
        <f t="shared" si="2"/>
        <v>56.3</v>
      </c>
      <c r="J15" s="154">
        <f>B15/'第１表'!$S15</f>
        <v>1179.6798001589643</v>
      </c>
      <c r="K15" s="154">
        <f>C15/'第１表'!$S15</f>
        <v>7549.871692971499</v>
      </c>
      <c r="L15" s="138">
        <v>267</v>
      </c>
      <c r="M15" s="138">
        <v>4357</v>
      </c>
      <c r="N15" s="138">
        <v>9</v>
      </c>
      <c r="O15" s="138">
        <v>2571</v>
      </c>
      <c r="P15" s="138">
        <v>5893</v>
      </c>
      <c r="Q15" s="138">
        <v>21592</v>
      </c>
      <c r="R15" s="138">
        <v>518</v>
      </c>
      <c r="S15" s="155">
        <f>ROUND(R15/100/'第１表'!S15*100,1)</f>
        <v>1.2</v>
      </c>
      <c r="T15" s="138">
        <v>76361</v>
      </c>
      <c r="U15" s="138">
        <v>28466</v>
      </c>
      <c r="V15" s="155">
        <f>ROUND(U15/100/'第１表'!S15*100,1)</f>
        <v>64.6</v>
      </c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22.5" customHeight="1">
      <c r="A16" s="8" t="s">
        <v>22</v>
      </c>
      <c r="B16" s="151">
        <v>786385</v>
      </c>
      <c r="C16" s="151">
        <v>4360102</v>
      </c>
      <c r="D16" s="151">
        <v>306985</v>
      </c>
      <c r="E16" s="151">
        <v>385141</v>
      </c>
      <c r="F16" s="151">
        <v>18430</v>
      </c>
      <c r="G16" s="153">
        <f t="shared" si="0"/>
        <v>5.5</v>
      </c>
      <c r="H16" s="153">
        <f t="shared" si="1"/>
        <v>39</v>
      </c>
      <c r="I16" s="154">
        <f t="shared" si="2"/>
        <v>49</v>
      </c>
      <c r="J16" s="154">
        <f>B16/'第１表'!$S16</f>
        <v>1870.4747633319062</v>
      </c>
      <c r="K16" s="154">
        <f>C16/'第１表'!$S16</f>
        <v>10370.824413681556</v>
      </c>
      <c r="L16" s="138">
        <v>178</v>
      </c>
      <c r="M16" s="138">
        <v>3568</v>
      </c>
      <c r="N16" s="138"/>
      <c r="O16" s="138"/>
      <c r="P16" s="138"/>
      <c r="Q16" s="138">
        <v>86900</v>
      </c>
      <c r="R16" s="138">
        <v>5499</v>
      </c>
      <c r="S16" s="155">
        <f>ROUND(R16/100/'第１表'!S16*100,1)</f>
        <v>13.1</v>
      </c>
      <c r="T16" s="138">
        <v>71900</v>
      </c>
      <c r="U16" s="138">
        <v>27980</v>
      </c>
      <c r="V16" s="155">
        <f>ROUND(U16/100/'第１表'!S16*100,1)</f>
        <v>66.6</v>
      </c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22.5" customHeight="1">
      <c r="A17" s="8" t="s">
        <v>130</v>
      </c>
      <c r="B17" s="151">
        <v>946930</v>
      </c>
      <c r="C17" s="151">
        <v>5459945</v>
      </c>
      <c r="D17" s="151">
        <v>724281</v>
      </c>
      <c r="E17" s="151">
        <v>624760</v>
      </c>
      <c r="F17" s="151">
        <v>68548</v>
      </c>
      <c r="G17" s="153">
        <f t="shared" si="0"/>
        <v>5.8</v>
      </c>
      <c r="H17" s="153">
        <f t="shared" si="1"/>
        <v>76.5</v>
      </c>
      <c r="I17" s="154">
        <f t="shared" si="2"/>
        <v>66</v>
      </c>
      <c r="J17" s="154">
        <f>B17/'第１表'!$S17</f>
        <v>1098.1444972747304</v>
      </c>
      <c r="K17" s="154">
        <f>C17/'第１表'!$S17</f>
        <v>6331.839267076424</v>
      </c>
      <c r="L17" s="138">
        <v>370</v>
      </c>
      <c r="M17" s="138">
        <v>5714</v>
      </c>
      <c r="N17" s="138"/>
      <c r="O17" s="138"/>
      <c r="P17" s="138"/>
      <c r="Q17" s="138">
        <v>184119</v>
      </c>
      <c r="R17" s="138">
        <v>8996</v>
      </c>
      <c r="S17" s="155">
        <f>ROUND(R17/100/'第１表'!S17*100,1)</f>
        <v>10.4</v>
      </c>
      <c r="T17" s="138">
        <v>101951</v>
      </c>
      <c r="U17" s="138">
        <v>60220</v>
      </c>
      <c r="V17" s="155">
        <f>ROUND(U17/100/'第１表'!S17*100,1)</f>
        <v>69.8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22.5" customHeight="1">
      <c r="A18" s="8" t="s">
        <v>131</v>
      </c>
      <c r="B18" s="151">
        <v>2894740</v>
      </c>
      <c r="C18" s="151">
        <v>22424759</v>
      </c>
      <c r="D18" s="151">
        <v>1826436</v>
      </c>
      <c r="E18" s="151">
        <v>1743000</v>
      </c>
      <c r="F18" s="151">
        <v>216068</v>
      </c>
      <c r="G18" s="156">
        <f t="shared" si="0"/>
        <v>7.7</v>
      </c>
      <c r="H18" s="156">
        <f t="shared" si="1"/>
        <v>63.1</v>
      </c>
      <c r="I18" s="157">
        <f t="shared" si="2"/>
        <v>60.2</v>
      </c>
      <c r="J18" s="157">
        <f>B18/'第１表'!$S18</f>
        <v>2914.2655793818585</v>
      </c>
      <c r="K18" s="157">
        <f>C18/'第１表'!$S18</f>
        <v>22576.01832276251</v>
      </c>
      <c r="L18" s="158">
        <v>1155</v>
      </c>
      <c r="M18" s="158">
        <v>15950</v>
      </c>
      <c r="N18" s="158"/>
      <c r="O18" s="158"/>
      <c r="P18" s="158"/>
      <c r="Q18" s="158">
        <v>1239282</v>
      </c>
      <c r="R18" s="158">
        <v>21454</v>
      </c>
      <c r="S18" s="159">
        <f>ROUND(R18/100/'第１表'!S18*100,1)</f>
        <v>21.6</v>
      </c>
      <c r="T18" s="158">
        <v>190992</v>
      </c>
      <c r="U18" s="158">
        <v>17431</v>
      </c>
      <c r="V18" s="159">
        <f>ROUND(U18/100/'第１表'!S18*100,1)</f>
        <v>17.5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22.5" customHeight="1" thickBot="1">
      <c r="A19" s="72" t="s">
        <v>271</v>
      </c>
      <c r="B19" s="160">
        <v>505330</v>
      </c>
      <c r="C19" s="160">
        <v>3075024</v>
      </c>
      <c r="D19" s="160">
        <v>313281</v>
      </c>
      <c r="E19" s="160">
        <v>433245</v>
      </c>
      <c r="F19" s="160">
        <v>68474</v>
      </c>
      <c r="G19" s="153">
        <f t="shared" si="0"/>
        <v>6.1</v>
      </c>
      <c r="H19" s="153">
        <f t="shared" si="1"/>
        <v>62</v>
      </c>
      <c r="I19" s="154">
        <f t="shared" si="2"/>
        <v>85.7</v>
      </c>
      <c r="J19" s="154">
        <f>B19/'第１表'!$S19</f>
        <v>2769.5385289926558</v>
      </c>
      <c r="K19" s="157">
        <f>C19/'第１表'!$S19</f>
        <v>16853.140414337387</v>
      </c>
      <c r="L19" s="158">
        <v>113</v>
      </c>
      <c r="M19" s="158">
        <v>1222</v>
      </c>
      <c r="N19" s="158"/>
      <c r="O19" s="158"/>
      <c r="P19" s="158"/>
      <c r="Q19" s="158">
        <v>787</v>
      </c>
      <c r="R19" s="158">
        <v>3698</v>
      </c>
      <c r="S19" s="159">
        <f>ROUND(R19/100/'第１表'!S19*100,1)</f>
        <v>20.3</v>
      </c>
      <c r="T19" s="158">
        <v>17703</v>
      </c>
      <c r="U19" s="158">
        <v>5755</v>
      </c>
      <c r="V19" s="159">
        <f>ROUND(U19/100/'第１表'!S19*100,1)</f>
        <v>31.5</v>
      </c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22.5" customHeight="1" thickBot="1">
      <c r="A20" s="9" t="s">
        <v>23</v>
      </c>
      <c r="B20" s="161">
        <f>SUM(B6:B19)</f>
        <v>21222168</v>
      </c>
      <c r="C20" s="161">
        <f>SUM(C6:C19)</f>
        <v>154819946</v>
      </c>
      <c r="D20" s="161">
        <f>SUM(D6:D19)</f>
        <v>12808132</v>
      </c>
      <c r="E20" s="161">
        <f>SUM(E6:E19)</f>
        <v>12847302</v>
      </c>
      <c r="F20" s="161">
        <f>SUM(F6:F19)</f>
        <v>1406461</v>
      </c>
      <c r="G20" s="162">
        <f t="shared" si="0"/>
        <v>7.3</v>
      </c>
      <c r="H20" s="162">
        <f t="shared" si="1"/>
        <v>60.4</v>
      </c>
      <c r="I20" s="163">
        <f t="shared" si="2"/>
        <v>60.5</v>
      </c>
      <c r="J20" s="163">
        <f>B20/'第１表'!$S20</f>
        <v>2199.0220428920925</v>
      </c>
      <c r="K20" s="163">
        <f>C20/'第１表'!$S20</f>
        <v>16042.304157302095</v>
      </c>
      <c r="L20" s="161">
        <f>SUM(L6:L19)</f>
        <v>7366</v>
      </c>
      <c r="M20" s="161">
        <f aca="true" t="shared" si="3" ref="M20:R20">SUM(M6:M19)</f>
        <v>109524</v>
      </c>
      <c r="N20" s="161">
        <f t="shared" si="3"/>
        <v>49</v>
      </c>
      <c r="O20" s="161">
        <f t="shared" si="3"/>
        <v>16583</v>
      </c>
      <c r="P20" s="161">
        <f t="shared" si="3"/>
        <v>45780</v>
      </c>
      <c r="Q20" s="161">
        <f t="shared" si="3"/>
        <v>2233385</v>
      </c>
      <c r="R20" s="161">
        <f t="shared" si="3"/>
        <v>111525</v>
      </c>
      <c r="S20" s="164">
        <f>ROUND(R20/100/'第１表'!S20*100,1)</f>
        <v>11.6</v>
      </c>
      <c r="T20" s="161">
        <f>SUM(T6:T19)</f>
        <v>2233484</v>
      </c>
      <c r="U20" s="161">
        <f>SUM(U6:U19)</f>
        <v>536312</v>
      </c>
      <c r="V20" s="164">
        <f>ROUND(U20/100/'第１表'!S20*100,1)</f>
        <v>55.6</v>
      </c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22.5" customHeight="1">
      <c r="A21" s="10" t="s">
        <v>24</v>
      </c>
      <c r="B21" s="148">
        <v>837168</v>
      </c>
      <c r="C21" s="148">
        <v>6257204</v>
      </c>
      <c r="D21" s="148">
        <v>540818</v>
      </c>
      <c r="E21" s="148">
        <v>431709</v>
      </c>
      <c r="F21" s="148">
        <v>37837</v>
      </c>
      <c r="G21" s="153">
        <f t="shared" si="0"/>
        <v>7.5</v>
      </c>
      <c r="H21" s="153">
        <f t="shared" si="1"/>
        <v>64.6</v>
      </c>
      <c r="I21" s="154">
        <f t="shared" si="2"/>
        <v>51.6</v>
      </c>
      <c r="J21" s="165">
        <f>B21/'第１表'!$S21</f>
        <v>1375.066522124766</v>
      </c>
      <c r="K21" s="165">
        <f>C21/'第１表'!$S21</f>
        <v>10277.592720344272</v>
      </c>
      <c r="L21" s="148">
        <v>264</v>
      </c>
      <c r="M21" s="148">
        <v>5074</v>
      </c>
      <c r="N21" s="148"/>
      <c r="O21" s="148"/>
      <c r="P21" s="148"/>
      <c r="Q21" s="148">
        <v>0</v>
      </c>
      <c r="R21" s="148">
        <v>5978</v>
      </c>
      <c r="S21" s="166">
        <f>ROUND(R21/100/'第１表'!S21*100,1)</f>
        <v>9.8</v>
      </c>
      <c r="T21" s="148">
        <v>84424</v>
      </c>
      <c r="U21" s="148">
        <v>43346</v>
      </c>
      <c r="V21" s="166">
        <f>ROUND(U21/100/'第１表'!S21*100,1)</f>
        <v>71.2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22.5" customHeight="1">
      <c r="A22" s="10" t="s">
        <v>25</v>
      </c>
      <c r="B22" s="138">
        <v>313406</v>
      </c>
      <c r="C22" s="138">
        <v>1672681</v>
      </c>
      <c r="D22" s="138">
        <v>226364</v>
      </c>
      <c r="E22" s="138">
        <v>189602</v>
      </c>
      <c r="F22" s="138">
        <v>5124</v>
      </c>
      <c r="G22" s="153">
        <f aca="true" t="shared" si="4" ref="G22:G39">ROUND(C22/B22,1)</f>
        <v>5.3</v>
      </c>
      <c r="H22" s="153">
        <f aca="true" t="shared" si="5" ref="H22:H39">ROUND(D22/B22*100,1)</f>
        <v>72.2</v>
      </c>
      <c r="I22" s="154">
        <f aca="true" t="shared" si="6" ref="I22:I39">ROUND(E22/B22*100,1)</f>
        <v>60.5</v>
      </c>
      <c r="J22" s="154">
        <f>B22/'第１表'!$S22</f>
        <v>720.5398197535405</v>
      </c>
      <c r="K22" s="154">
        <f>C22/'第１表'!$S22</f>
        <v>3845.5972963031086</v>
      </c>
      <c r="L22" s="138">
        <v>150</v>
      </c>
      <c r="M22" s="138">
        <v>2072</v>
      </c>
      <c r="N22" s="138"/>
      <c r="O22" s="138"/>
      <c r="P22" s="138"/>
      <c r="Q22" s="138">
        <v>32612</v>
      </c>
      <c r="R22" s="138">
        <v>3387</v>
      </c>
      <c r="S22" s="155">
        <f>ROUND(R22/100/'第１表'!S22*100,1)</f>
        <v>7.8</v>
      </c>
      <c r="T22" s="148">
        <v>110060</v>
      </c>
      <c r="U22" s="138">
        <v>25824</v>
      </c>
      <c r="V22" s="155">
        <f>ROUND(U22/100/'第１表'!S22*100,1)</f>
        <v>59.4</v>
      </c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22.5" customHeight="1">
      <c r="A23" s="10" t="s">
        <v>26</v>
      </c>
      <c r="B23" s="138">
        <v>503727</v>
      </c>
      <c r="C23" s="138">
        <v>4290104</v>
      </c>
      <c r="D23" s="138">
        <v>279885</v>
      </c>
      <c r="E23" s="138">
        <v>266921</v>
      </c>
      <c r="F23" s="138">
        <v>13961</v>
      </c>
      <c r="G23" s="153">
        <f t="shared" si="4"/>
        <v>8.5</v>
      </c>
      <c r="H23" s="153">
        <f t="shared" si="5"/>
        <v>55.6</v>
      </c>
      <c r="I23" s="154">
        <f t="shared" si="6"/>
        <v>53</v>
      </c>
      <c r="J23" s="154">
        <f>B23/'第１表'!$S23</f>
        <v>1397.4560284081451</v>
      </c>
      <c r="K23" s="154">
        <f>C23/'第１表'!$S23</f>
        <v>11901.747766742496</v>
      </c>
      <c r="L23" s="138">
        <v>156</v>
      </c>
      <c r="M23" s="138">
        <v>1937</v>
      </c>
      <c r="N23" s="138"/>
      <c r="O23" s="138"/>
      <c r="P23" s="138"/>
      <c r="Q23" s="138">
        <v>40054</v>
      </c>
      <c r="R23" s="138">
        <v>5418</v>
      </c>
      <c r="S23" s="155">
        <f>ROUND(R23/100/'第１表'!S23*100,1)</f>
        <v>15</v>
      </c>
      <c r="T23" s="138">
        <v>58760</v>
      </c>
      <c r="U23" s="138">
        <v>13628</v>
      </c>
      <c r="V23" s="155">
        <f>ROUND(U23/100/'第１表'!S23*100,1)</f>
        <v>37.8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22.5" customHeight="1">
      <c r="A24" s="10" t="s">
        <v>27</v>
      </c>
      <c r="B24" s="138">
        <v>947012</v>
      </c>
      <c r="C24" s="138">
        <v>8008274</v>
      </c>
      <c r="D24" s="138">
        <v>587026</v>
      </c>
      <c r="E24" s="138">
        <v>386044</v>
      </c>
      <c r="F24" s="138">
        <v>43408</v>
      </c>
      <c r="G24" s="153">
        <f t="shared" si="4"/>
        <v>8.5</v>
      </c>
      <c r="H24" s="153">
        <f t="shared" si="5"/>
        <v>62</v>
      </c>
      <c r="I24" s="154">
        <f t="shared" si="6"/>
        <v>40.8</v>
      </c>
      <c r="J24" s="154">
        <f>B24/'第１表'!$S24</f>
        <v>3962.7249142187634</v>
      </c>
      <c r="K24" s="154">
        <f>C24/'第１表'!$S24</f>
        <v>33510.22679722153</v>
      </c>
      <c r="L24" s="138">
        <v>319</v>
      </c>
      <c r="M24" s="138">
        <v>3761</v>
      </c>
      <c r="N24" s="138"/>
      <c r="O24" s="138"/>
      <c r="P24" s="138"/>
      <c r="Q24" s="138">
        <v>0</v>
      </c>
      <c r="R24" s="138">
        <v>5916</v>
      </c>
      <c r="S24" s="155">
        <f>ROUND(R24/100/'第１表'!S24*100,1)</f>
        <v>24.8</v>
      </c>
      <c r="T24" s="138">
        <v>47345</v>
      </c>
      <c r="U24" s="138">
        <v>8188</v>
      </c>
      <c r="V24" s="155">
        <f>ROUND(U24/100/'第１表'!S24*100,1)</f>
        <v>34.3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22.5" customHeight="1">
      <c r="A25" s="10" t="s">
        <v>28</v>
      </c>
      <c r="B25" s="138">
        <v>689561</v>
      </c>
      <c r="C25" s="138">
        <v>4838161</v>
      </c>
      <c r="D25" s="138">
        <v>278313</v>
      </c>
      <c r="E25" s="138">
        <v>329413</v>
      </c>
      <c r="F25" s="138">
        <v>84156</v>
      </c>
      <c r="G25" s="153">
        <f t="shared" si="4"/>
        <v>7</v>
      </c>
      <c r="H25" s="153">
        <f t="shared" si="5"/>
        <v>40.4</v>
      </c>
      <c r="I25" s="154">
        <f t="shared" si="6"/>
        <v>47.8</v>
      </c>
      <c r="J25" s="154">
        <f>B25/'第１表'!$S25</f>
        <v>10243.033273915627</v>
      </c>
      <c r="K25" s="154">
        <f>C25/'第１表'!$S25</f>
        <v>71868.10754604873</v>
      </c>
      <c r="L25" s="138">
        <v>269</v>
      </c>
      <c r="M25" s="138">
        <v>2585</v>
      </c>
      <c r="N25" s="138"/>
      <c r="O25" s="138"/>
      <c r="P25" s="138"/>
      <c r="Q25" s="138">
        <v>2953</v>
      </c>
      <c r="R25" s="138">
        <v>2873</v>
      </c>
      <c r="S25" s="155">
        <f>ROUND(R25/100/'第１表'!S25*100,1)</f>
        <v>42.7</v>
      </c>
      <c r="T25" s="138">
        <v>0</v>
      </c>
      <c r="U25" s="138">
        <v>554</v>
      </c>
      <c r="V25" s="155">
        <f>ROUND(U25/100/'第１表'!S25*100,1)</f>
        <v>8.2</v>
      </c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22.5" customHeight="1">
      <c r="A26" s="10" t="s">
        <v>132</v>
      </c>
      <c r="B26" s="138">
        <v>327400</v>
      </c>
      <c r="C26" s="138">
        <v>2248813</v>
      </c>
      <c r="D26" s="138">
        <v>203094</v>
      </c>
      <c r="E26" s="138">
        <v>190555</v>
      </c>
      <c r="F26" s="138">
        <v>21238</v>
      </c>
      <c r="G26" s="153">
        <f t="shared" si="4"/>
        <v>6.9</v>
      </c>
      <c r="H26" s="153">
        <f t="shared" si="5"/>
        <v>62</v>
      </c>
      <c r="I26" s="154">
        <f t="shared" si="6"/>
        <v>58.2</v>
      </c>
      <c r="J26" s="154">
        <f>B26/'第１表'!$S26</f>
        <v>554.2201306835494</v>
      </c>
      <c r="K26" s="154">
        <f>C26/'第１表'!$S26</f>
        <v>3806.7728611571924</v>
      </c>
      <c r="L26" s="138">
        <v>149</v>
      </c>
      <c r="M26" s="138">
        <v>3890</v>
      </c>
      <c r="N26" s="138"/>
      <c r="O26" s="138"/>
      <c r="P26" s="138"/>
      <c r="Q26" s="138">
        <v>51526</v>
      </c>
      <c r="R26" s="138">
        <v>2327</v>
      </c>
      <c r="S26" s="155">
        <f>ROUND(R26/100/'第１表'!S26*100,1)</f>
        <v>3.9</v>
      </c>
      <c r="T26" s="138">
        <v>71685</v>
      </c>
      <c r="U26" s="138">
        <v>51237</v>
      </c>
      <c r="V26" s="155">
        <f>ROUND(U26/100/'第１表'!S26*100,1)</f>
        <v>86.7</v>
      </c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22.5" customHeight="1">
      <c r="A27" s="10" t="s">
        <v>133</v>
      </c>
      <c r="B27" s="138">
        <v>543252</v>
      </c>
      <c r="C27" s="138">
        <v>4649470</v>
      </c>
      <c r="D27" s="138">
        <v>317603</v>
      </c>
      <c r="E27" s="138">
        <v>311138</v>
      </c>
      <c r="F27" s="138">
        <v>50270</v>
      </c>
      <c r="G27" s="153">
        <f t="shared" si="4"/>
        <v>8.6</v>
      </c>
      <c r="H27" s="153">
        <f t="shared" si="5"/>
        <v>58.5</v>
      </c>
      <c r="I27" s="154">
        <f t="shared" si="6"/>
        <v>57.3</v>
      </c>
      <c r="J27" s="154">
        <f>B27/'第１表'!$S27</f>
        <v>3022.0961281708946</v>
      </c>
      <c r="K27" s="154">
        <f>C27/'第１表'!$S27</f>
        <v>25864.875389408102</v>
      </c>
      <c r="L27" s="138">
        <v>173</v>
      </c>
      <c r="M27" s="138">
        <v>2851</v>
      </c>
      <c r="N27" s="138"/>
      <c r="O27" s="138"/>
      <c r="P27" s="138"/>
      <c r="Q27" s="138">
        <v>123063</v>
      </c>
      <c r="R27" s="138">
        <v>5633</v>
      </c>
      <c r="S27" s="155">
        <f>ROUND(R27/100/'第１表'!S27*100,1)</f>
        <v>31.3</v>
      </c>
      <c r="T27" s="138">
        <v>20296</v>
      </c>
      <c r="U27" s="138">
        <v>3678</v>
      </c>
      <c r="V27" s="155">
        <f>ROUND(U27/100/'第１表'!S27*100,1)</f>
        <v>20.5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22.5" customHeight="1">
      <c r="A28" s="10" t="s">
        <v>29</v>
      </c>
      <c r="B28" s="138">
        <v>251192</v>
      </c>
      <c r="C28" s="138">
        <v>2234476</v>
      </c>
      <c r="D28" s="138">
        <v>191229</v>
      </c>
      <c r="E28" s="138">
        <v>154064</v>
      </c>
      <c r="F28" s="138">
        <v>10887</v>
      </c>
      <c r="G28" s="153">
        <f t="shared" si="4"/>
        <v>8.9</v>
      </c>
      <c r="H28" s="153">
        <f t="shared" si="5"/>
        <v>76.1</v>
      </c>
      <c r="I28" s="154">
        <f t="shared" si="6"/>
        <v>61.3</v>
      </c>
      <c r="J28" s="154">
        <f>B28/'第１表'!$S28</f>
        <v>3962.6439501498658</v>
      </c>
      <c r="K28" s="154">
        <f>C28/'第１表'!$S28</f>
        <v>35249.660829783876</v>
      </c>
      <c r="L28" s="138">
        <v>96</v>
      </c>
      <c r="M28" s="138">
        <v>1227</v>
      </c>
      <c r="N28" s="138"/>
      <c r="O28" s="138"/>
      <c r="P28" s="138"/>
      <c r="Q28" s="138">
        <v>1510</v>
      </c>
      <c r="R28" s="138">
        <v>1444</v>
      </c>
      <c r="S28" s="155">
        <f>ROUND(R28/100/'第１表'!S28*100,1)</f>
        <v>22.8</v>
      </c>
      <c r="T28" s="138">
        <v>10129</v>
      </c>
      <c r="U28" s="138">
        <v>2099</v>
      </c>
      <c r="V28" s="155">
        <f>ROUND(U28/100/'第１表'!S28*100,1)</f>
        <v>33.1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ht="22.5" customHeight="1">
      <c r="A29" s="10" t="s">
        <v>30</v>
      </c>
      <c r="B29" s="138">
        <v>166577</v>
      </c>
      <c r="C29" s="138">
        <v>1466961</v>
      </c>
      <c r="D29" s="138">
        <v>93949</v>
      </c>
      <c r="E29" s="138">
        <v>93614</v>
      </c>
      <c r="F29" s="138">
        <v>8252</v>
      </c>
      <c r="G29" s="153">
        <f t="shared" si="4"/>
        <v>8.8</v>
      </c>
      <c r="H29" s="153">
        <f t="shared" si="5"/>
        <v>56.4</v>
      </c>
      <c r="I29" s="154">
        <f t="shared" si="6"/>
        <v>56.2</v>
      </c>
      <c r="J29" s="154">
        <f>B29/'第１表'!$S29</f>
        <v>497.48237964400914</v>
      </c>
      <c r="K29" s="154">
        <f>C29/'第１表'!$S29</f>
        <v>4381.080516067375</v>
      </c>
      <c r="L29" s="138">
        <v>89</v>
      </c>
      <c r="M29" s="138">
        <v>1703</v>
      </c>
      <c r="N29" s="138"/>
      <c r="O29" s="138"/>
      <c r="P29" s="138"/>
      <c r="Q29" s="138">
        <v>14811</v>
      </c>
      <c r="R29" s="138">
        <v>1179</v>
      </c>
      <c r="S29" s="155">
        <f>ROUND(R29/100/'第１表'!S29*100,1)</f>
        <v>3.5</v>
      </c>
      <c r="T29" s="138">
        <v>89239</v>
      </c>
      <c r="U29" s="138">
        <v>26694</v>
      </c>
      <c r="V29" s="155">
        <f>ROUND(U29/100/'第１表'!S29*100,1)</f>
        <v>79.7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ht="22.5" customHeight="1">
      <c r="A30" s="10" t="s">
        <v>31</v>
      </c>
      <c r="B30" s="138">
        <v>217650</v>
      </c>
      <c r="C30" s="138">
        <v>1758373</v>
      </c>
      <c r="D30" s="138">
        <v>134138</v>
      </c>
      <c r="E30" s="138">
        <v>115355</v>
      </c>
      <c r="F30" s="138">
        <v>11686</v>
      </c>
      <c r="G30" s="153">
        <f t="shared" si="4"/>
        <v>8.1</v>
      </c>
      <c r="H30" s="153">
        <f t="shared" si="5"/>
        <v>61.6</v>
      </c>
      <c r="I30" s="154">
        <f t="shared" si="6"/>
        <v>53</v>
      </c>
      <c r="J30" s="154">
        <f>B30/'第１表'!$S30</f>
        <v>1085.9694641253368</v>
      </c>
      <c r="K30" s="154">
        <f>C30/'第１表'!$S30</f>
        <v>8773.440774373816</v>
      </c>
      <c r="L30" s="138">
        <v>126</v>
      </c>
      <c r="M30" s="138">
        <v>2024</v>
      </c>
      <c r="N30" s="138"/>
      <c r="O30" s="138"/>
      <c r="P30" s="138"/>
      <c r="Q30" s="138">
        <v>19628</v>
      </c>
      <c r="R30" s="138">
        <v>363</v>
      </c>
      <c r="S30" s="155">
        <f>ROUND(R30/100/'第１表'!S30*100,1)</f>
        <v>1.8</v>
      </c>
      <c r="T30" s="138">
        <v>28828</v>
      </c>
      <c r="U30" s="138">
        <v>16876</v>
      </c>
      <c r="V30" s="155">
        <f>ROUND(U30/100/'第１表'!S30*100,1)</f>
        <v>84.2</v>
      </c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ht="22.5" customHeight="1">
      <c r="A31" s="10" t="s">
        <v>32</v>
      </c>
      <c r="B31" s="138">
        <v>202234</v>
      </c>
      <c r="C31" s="138">
        <v>1720755</v>
      </c>
      <c r="D31" s="138">
        <v>160499</v>
      </c>
      <c r="E31" s="138">
        <v>162369</v>
      </c>
      <c r="F31" s="138">
        <v>16014</v>
      </c>
      <c r="G31" s="153">
        <f t="shared" si="4"/>
        <v>8.5</v>
      </c>
      <c r="H31" s="153">
        <f t="shared" si="5"/>
        <v>79.4</v>
      </c>
      <c r="I31" s="154">
        <f t="shared" si="6"/>
        <v>80.3</v>
      </c>
      <c r="J31" s="154">
        <f>B31/'第１表'!$S31</f>
        <v>769.5064875765762</v>
      </c>
      <c r="K31" s="154">
        <f>C31/'第１表'!$S31</f>
        <v>6547.524827822381</v>
      </c>
      <c r="L31" s="138">
        <v>92</v>
      </c>
      <c r="M31" s="138">
        <v>1616</v>
      </c>
      <c r="N31" s="138">
        <v>2</v>
      </c>
      <c r="O31" s="138">
        <v>1113</v>
      </c>
      <c r="P31" s="138">
        <v>2830</v>
      </c>
      <c r="Q31" s="138">
        <v>9864</v>
      </c>
      <c r="R31" s="138">
        <v>801</v>
      </c>
      <c r="S31" s="155">
        <f>ROUND(R31/100/'第１表'!S31*100,1)</f>
        <v>3</v>
      </c>
      <c r="T31" s="138">
        <v>36476</v>
      </c>
      <c r="U31" s="138">
        <v>21788</v>
      </c>
      <c r="V31" s="155">
        <f>ROUND(U31/100/'第１表'!S31*100,1)</f>
        <v>82.9</v>
      </c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</row>
    <row r="32" spans="1:33" ht="22.5" customHeight="1">
      <c r="A32" s="10" t="s">
        <v>33</v>
      </c>
      <c r="B32" s="138">
        <v>313882</v>
      </c>
      <c r="C32" s="138">
        <v>3113495</v>
      </c>
      <c r="D32" s="138">
        <v>245592</v>
      </c>
      <c r="E32" s="138">
        <v>250739</v>
      </c>
      <c r="F32" s="138">
        <v>5041</v>
      </c>
      <c r="G32" s="153">
        <f t="shared" si="4"/>
        <v>9.9</v>
      </c>
      <c r="H32" s="153">
        <f t="shared" si="5"/>
        <v>78.2</v>
      </c>
      <c r="I32" s="154">
        <f t="shared" si="6"/>
        <v>79.9</v>
      </c>
      <c r="J32" s="154">
        <f>B32/'第１表'!$S32</f>
        <v>316.29852069813376</v>
      </c>
      <c r="K32" s="154">
        <f>C32/'第１表'!$S32</f>
        <v>3137.465234390745</v>
      </c>
      <c r="L32" s="138">
        <v>180</v>
      </c>
      <c r="M32" s="138">
        <v>3355</v>
      </c>
      <c r="N32" s="138">
        <v>3</v>
      </c>
      <c r="O32" s="138">
        <v>1441</v>
      </c>
      <c r="P32" s="138">
        <v>2730</v>
      </c>
      <c r="Q32" s="138">
        <v>46594</v>
      </c>
      <c r="R32" s="138">
        <v>2033</v>
      </c>
      <c r="S32" s="155">
        <f>ROUND(R32/100/'第１表'!S32*100,1)</f>
        <v>2</v>
      </c>
      <c r="T32" s="138">
        <v>276926</v>
      </c>
      <c r="U32" s="138">
        <v>78173</v>
      </c>
      <c r="V32" s="155">
        <f>ROUND(U32/100/'第１表'!S32*100,1)</f>
        <v>78.8</v>
      </c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</row>
    <row r="33" spans="1:33" ht="22.5" customHeight="1">
      <c r="A33" s="10" t="s">
        <v>36</v>
      </c>
      <c r="B33" s="138">
        <v>187772</v>
      </c>
      <c r="C33" s="138">
        <v>2462074</v>
      </c>
      <c r="D33" s="138">
        <v>136377</v>
      </c>
      <c r="E33" s="138">
        <v>150499</v>
      </c>
      <c r="F33" s="138">
        <v>6642</v>
      </c>
      <c r="G33" s="153">
        <f t="shared" si="4"/>
        <v>13.1</v>
      </c>
      <c r="H33" s="153">
        <f t="shared" si="5"/>
        <v>72.6</v>
      </c>
      <c r="I33" s="154">
        <f t="shared" si="6"/>
        <v>80.1</v>
      </c>
      <c r="J33" s="154">
        <f>B33/'第１表'!$S33</f>
        <v>1202.2024457391637</v>
      </c>
      <c r="K33" s="154">
        <f>C33/'第１表'!$S33</f>
        <v>15763.326717459504</v>
      </c>
      <c r="L33" s="138">
        <v>59</v>
      </c>
      <c r="M33" s="138">
        <v>745</v>
      </c>
      <c r="N33" s="138">
        <v>4</v>
      </c>
      <c r="O33" s="138">
        <v>510</v>
      </c>
      <c r="P33" s="138">
        <v>1923</v>
      </c>
      <c r="Q33" s="138">
        <v>4632</v>
      </c>
      <c r="R33" s="138">
        <v>945</v>
      </c>
      <c r="S33" s="155">
        <f>ROUND(R33/100/'第１表'!S33*100,1)</f>
        <v>6.1</v>
      </c>
      <c r="T33" s="138">
        <v>23466</v>
      </c>
      <c r="U33" s="138">
        <v>11395</v>
      </c>
      <c r="V33" s="155">
        <f>ROUND(U33/100/'第１表'!S33*100,1)</f>
        <v>73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ht="22.5" customHeight="1">
      <c r="A34" s="10" t="s">
        <v>37</v>
      </c>
      <c r="B34" s="138">
        <v>174214</v>
      </c>
      <c r="C34" s="138">
        <v>1649088</v>
      </c>
      <c r="D34" s="138">
        <v>93613</v>
      </c>
      <c r="E34" s="138">
        <v>100185</v>
      </c>
      <c r="F34" s="138">
        <v>6698</v>
      </c>
      <c r="G34" s="153">
        <f t="shared" si="4"/>
        <v>9.5</v>
      </c>
      <c r="H34" s="153">
        <f t="shared" si="5"/>
        <v>53.7</v>
      </c>
      <c r="I34" s="154">
        <f t="shared" si="6"/>
        <v>57.5</v>
      </c>
      <c r="J34" s="154">
        <f>B34/'第１表'!$S34</f>
        <v>2500.91874820557</v>
      </c>
      <c r="K34" s="154">
        <f>C34/'第１表'!$S34</f>
        <v>23673.385012919898</v>
      </c>
      <c r="L34" s="138">
        <v>51</v>
      </c>
      <c r="M34" s="138">
        <v>693</v>
      </c>
      <c r="N34" s="138">
        <v>3</v>
      </c>
      <c r="O34" s="138">
        <v>671</v>
      </c>
      <c r="P34" s="138">
        <v>2199</v>
      </c>
      <c r="Q34" s="138">
        <v>23368</v>
      </c>
      <c r="R34" s="138">
        <v>396</v>
      </c>
      <c r="S34" s="155">
        <f>ROUND(R34/100/'第１表'!S34*100,1)</f>
        <v>5.7</v>
      </c>
      <c r="T34" s="138">
        <v>20832</v>
      </c>
      <c r="U34" s="138">
        <v>5648</v>
      </c>
      <c r="V34" s="155">
        <f>ROUND(U34/100/'第１表'!S34*100,1)</f>
        <v>81.1</v>
      </c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22.5" customHeight="1">
      <c r="A35" s="10" t="s">
        <v>34</v>
      </c>
      <c r="B35" s="138">
        <v>350306</v>
      </c>
      <c r="C35" s="138">
        <v>1753775</v>
      </c>
      <c r="D35" s="138">
        <v>244103</v>
      </c>
      <c r="E35" s="138">
        <v>250140</v>
      </c>
      <c r="F35" s="138">
        <v>16304</v>
      </c>
      <c r="G35" s="153">
        <f t="shared" si="4"/>
        <v>5</v>
      </c>
      <c r="H35" s="153">
        <f t="shared" si="5"/>
        <v>69.7</v>
      </c>
      <c r="I35" s="154">
        <f t="shared" si="6"/>
        <v>71.4</v>
      </c>
      <c r="J35" s="154">
        <f>B35/'第１表'!$S35</f>
        <v>1425.050850215605</v>
      </c>
      <c r="K35" s="154">
        <f>C35/'第１表'!$S35</f>
        <v>7134.386949800667</v>
      </c>
      <c r="L35" s="138">
        <v>115</v>
      </c>
      <c r="M35" s="138">
        <v>2245</v>
      </c>
      <c r="N35" s="138"/>
      <c r="O35" s="138"/>
      <c r="P35" s="138"/>
      <c r="Q35" s="138">
        <v>261839</v>
      </c>
      <c r="R35" s="138">
        <v>3130</v>
      </c>
      <c r="S35" s="155">
        <f>ROUND(R35/100/'第１表'!S35*100,1)</f>
        <v>12.7</v>
      </c>
      <c r="T35" s="138">
        <v>85907</v>
      </c>
      <c r="U35" s="138">
        <v>18416</v>
      </c>
      <c r="V35" s="155">
        <f>ROUND(U35/100/'第１表'!S35*100,1)</f>
        <v>74.9</v>
      </c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22.5" customHeight="1">
      <c r="A36" s="10" t="s">
        <v>38</v>
      </c>
      <c r="B36" s="138">
        <v>136194</v>
      </c>
      <c r="C36" s="138">
        <v>1154672</v>
      </c>
      <c r="D36" s="138">
        <v>113237</v>
      </c>
      <c r="E36" s="138">
        <v>108777</v>
      </c>
      <c r="F36" s="138">
        <v>6725</v>
      </c>
      <c r="G36" s="153">
        <f t="shared" si="4"/>
        <v>8.5</v>
      </c>
      <c r="H36" s="153">
        <f t="shared" si="5"/>
        <v>83.1</v>
      </c>
      <c r="I36" s="154">
        <f t="shared" si="6"/>
        <v>79.9</v>
      </c>
      <c r="J36" s="154">
        <f>B36/'第１表'!$S36</f>
        <v>1685.569306930693</v>
      </c>
      <c r="K36" s="154">
        <f>C36/'第１表'!$S36</f>
        <v>14290.49504950495</v>
      </c>
      <c r="L36" s="138">
        <v>47</v>
      </c>
      <c r="M36" s="138">
        <v>821</v>
      </c>
      <c r="N36" s="138">
        <v>2</v>
      </c>
      <c r="O36" s="138">
        <v>396</v>
      </c>
      <c r="P36" s="138">
        <v>1372</v>
      </c>
      <c r="Q36" s="138">
        <v>3174</v>
      </c>
      <c r="R36" s="138">
        <v>436</v>
      </c>
      <c r="S36" s="155">
        <f>ROUND(R36/100/'第１表'!S36*100,1)</f>
        <v>5.4</v>
      </c>
      <c r="T36" s="138">
        <v>19983</v>
      </c>
      <c r="U36" s="138">
        <v>3842</v>
      </c>
      <c r="V36" s="155">
        <f>ROUND(U36/100/'第１表'!S36*100,1)</f>
        <v>47.5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ht="22.5" customHeight="1">
      <c r="A37" s="10" t="s">
        <v>39</v>
      </c>
      <c r="B37" s="138">
        <v>169585</v>
      </c>
      <c r="C37" s="138">
        <v>1664501</v>
      </c>
      <c r="D37" s="138">
        <v>135707</v>
      </c>
      <c r="E37" s="138">
        <v>127306</v>
      </c>
      <c r="F37" s="138">
        <v>3154</v>
      </c>
      <c r="G37" s="153">
        <f t="shared" si="4"/>
        <v>9.8</v>
      </c>
      <c r="H37" s="153">
        <f t="shared" si="5"/>
        <v>80</v>
      </c>
      <c r="I37" s="154">
        <f t="shared" si="6"/>
        <v>75.1</v>
      </c>
      <c r="J37" s="154">
        <f>B37/'第１表'!$S37</f>
        <v>1265.3708401731085</v>
      </c>
      <c r="K37" s="154">
        <f>C37/'第１表'!$S37</f>
        <v>12419.795552902551</v>
      </c>
      <c r="L37" s="138">
        <v>80</v>
      </c>
      <c r="M37" s="138">
        <v>1445</v>
      </c>
      <c r="N37" s="138"/>
      <c r="O37" s="138"/>
      <c r="P37" s="138"/>
      <c r="Q37" s="138">
        <v>38975</v>
      </c>
      <c r="R37" s="138">
        <v>1795</v>
      </c>
      <c r="S37" s="155">
        <f>ROUND(R37/100/'第１表'!S37*100,1)</f>
        <v>13.4</v>
      </c>
      <c r="T37" s="138">
        <v>55358</v>
      </c>
      <c r="U37" s="138">
        <v>7730</v>
      </c>
      <c r="V37" s="155">
        <f>ROUND(U37/100/'第１表'!S37*100,1)</f>
        <v>57.7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ht="22.5" customHeight="1">
      <c r="A38" s="10" t="s">
        <v>134</v>
      </c>
      <c r="B38" s="138">
        <v>522208</v>
      </c>
      <c r="C38" s="138">
        <v>2507510</v>
      </c>
      <c r="D38" s="138">
        <v>318326</v>
      </c>
      <c r="E38" s="138">
        <v>311271</v>
      </c>
      <c r="F38" s="138">
        <v>10528</v>
      </c>
      <c r="G38" s="153">
        <f t="shared" si="4"/>
        <v>4.8</v>
      </c>
      <c r="H38" s="153">
        <f t="shared" si="5"/>
        <v>61</v>
      </c>
      <c r="I38" s="154">
        <f t="shared" si="6"/>
        <v>59.6</v>
      </c>
      <c r="J38" s="154">
        <f>B38/'第１表'!$S38</f>
        <v>1723.9139046612966</v>
      </c>
      <c r="K38" s="154">
        <f>C38/'第１表'!$S38</f>
        <v>8277.796117786875</v>
      </c>
      <c r="L38" s="138">
        <v>137</v>
      </c>
      <c r="M38" s="138">
        <v>1662</v>
      </c>
      <c r="N38" s="138">
        <v>8</v>
      </c>
      <c r="O38" s="138">
        <v>1740</v>
      </c>
      <c r="P38" s="138">
        <v>5992</v>
      </c>
      <c r="Q38" s="138">
        <v>39413</v>
      </c>
      <c r="R38" s="138">
        <v>3345</v>
      </c>
      <c r="S38" s="155">
        <f>ROUND(R38/100/'第１表'!S38*100,1)</f>
        <v>11</v>
      </c>
      <c r="T38" s="138">
        <v>61018</v>
      </c>
      <c r="U38" s="138">
        <v>22872</v>
      </c>
      <c r="V38" s="155">
        <f>ROUND(U38/100/'第１表'!S38*100,1)</f>
        <v>75.5</v>
      </c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ht="22.5" customHeight="1" thickBot="1">
      <c r="A39" s="11" t="s">
        <v>35</v>
      </c>
      <c r="B39" s="138">
        <v>413028</v>
      </c>
      <c r="C39" s="138">
        <v>2390477</v>
      </c>
      <c r="D39" s="138">
        <v>286616</v>
      </c>
      <c r="E39" s="138">
        <v>273108</v>
      </c>
      <c r="F39" s="138">
        <v>8243</v>
      </c>
      <c r="G39" s="153">
        <f t="shared" si="4"/>
        <v>5.8</v>
      </c>
      <c r="H39" s="153">
        <f t="shared" si="5"/>
        <v>69.4</v>
      </c>
      <c r="I39" s="154">
        <f t="shared" si="6"/>
        <v>66.1</v>
      </c>
      <c r="J39" s="167">
        <f>B39/'第１表'!$S39</f>
        <v>1376.6223377662236</v>
      </c>
      <c r="K39" s="167">
        <f>C39/'第１表'!$S39</f>
        <v>7967.4599206746</v>
      </c>
      <c r="L39" s="138">
        <v>118</v>
      </c>
      <c r="M39" s="138">
        <v>1963</v>
      </c>
      <c r="N39" s="138"/>
      <c r="O39" s="138"/>
      <c r="P39" s="138"/>
      <c r="Q39" s="138">
        <v>186467</v>
      </c>
      <c r="R39" s="138">
        <v>4342</v>
      </c>
      <c r="S39" s="168">
        <f>ROUND(R39/100/'第１表'!S39*100,1)</f>
        <v>14.5</v>
      </c>
      <c r="T39" s="138">
        <v>53596</v>
      </c>
      <c r="U39" s="138">
        <v>17145</v>
      </c>
      <c r="V39" s="168">
        <f>ROUND(U39/100/'第１表'!S39*100,1)</f>
        <v>57.1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ht="22.5" customHeight="1" thickBot="1">
      <c r="A40" s="12" t="s">
        <v>40</v>
      </c>
      <c r="B40" s="169">
        <f>SUM(B21:B39)</f>
        <v>7266368</v>
      </c>
      <c r="C40" s="169">
        <f>SUM(C21:C39)</f>
        <v>55840864</v>
      </c>
      <c r="D40" s="169">
        <f>SUM(D21:D39)</f>
        <v>4586489</v>
      </c>
      <c r="E40" s="169">
        <f>SUM(E21:E39)</f>
        <v>4202809</v>
      </c>
      <c r="F40" s="169">
        <f>SUM(F21:F39)</f>
        <v>366168</v>
      </c>
      <c r="G40" s="170">
        <f>ROUND(C40/B40,1)</f>
        <v>7.7</v>
      </c>
      <c r="H40" s="170">
        <f>ROUND(D40/B40*100,1)</f>
        <v>63.1</v>
      </c>
      <c r="I40" s="171">
        <f>ROUND(E40/B40*100,1)</f>
        <v>57.8</v>
      </c>
      <c r="J40" s="171">
        <f>B40/'第１表'!$S40</f>
        <v>1291.9595327418524</v>
      </c>
      <c r="K40" s="171">
        <f>C40/'第１表'!$S40</f>
        <v>9928.500257809863</v>
      </c>
      <c r="L40" s="79">
        <f aca="true" t="shared" si="7" ref="L40:Q40">SUM(L21:L39)</f>
        <v>2670</v>
      </c>
      <c r="M40" s="169">
        <f t="shared" si="7"/>
        <v>41669</v>
      </c>
      <c r="N40" s="169">
        <f>SUM(N21:N39)</f>
        <v>22</v>
      </c>
      <c r="O40" s="169">
        <f t="shared" si="7"/>
        <v>5871</v>
      </c>
      <c r="P40" s="169">
        <f t="shared" si="7"/>
        <v>17046</v>
      </c>
      <c r="Q40" s="169">
        <f t="shared" si="7"/>
        <v>900483</v>
      </c>
      <c r="R40" s="169">
        <f>SUM(R21:R39)</f>
        <v>51741</v>
      </c>
      <c r="S40" s="172">
        <f>ROUND(R40/100/'第１表'!S40*100,1)</f>
        <v>9.2</v>
      </c>
      <c r="T40" s="169">
        <f>SUM(T21:T39)</f>
        <v>1154328</v>
      </c>
      <c r="U40" s="169">
        <f>SUM(U21:U39)</f>
        <v>379133</v>
      </c>
      <c r="V40" s="172">
        <f>ROUND(U40/100/'第１表'!S40*100,1)</f>
        <v>67.4</v>
      </c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ht="22.5" customHeight="1" thickTop="1">
      <c r="A41" s="13" t="s">
        <v>41</v>
      </c>
      <c r="B41" s="148">
        <f>B40+B20</f>
        <v>28488536</v>
      </c>
      <c r="C41" s="148">
        <f>C40+C20</f>
        <v>210660810</v>
      </c>
      <c r="D41" s="148">
        <f>D40+D20</f>
        <v>17394621</v>
      </c>
      <c r="E41" s="148">
        <f>E40+E20</f>
        <v>17050111</v>
      </c>
      <c r="F41" s="148">
        <f>F40+F20</f>
        <v>1772629</v>
      </c>
      <c r="G41" s="173">
        <f>ROUND(C41/B41,1)</f>
        <v>7.4</v>
      </c>
      <c r="H41" s="173">
        <f>ROUND(D41/B41*100,1)</f>
        <v>61.1</v>
      </c>
      <c r="I41" s="165">
        <f>ROUND(E41/B41*100,1)</f>
        <v>59.8</v>
      </c>
      <c r="J41" s="165">
        <f>B41/'第１表'!$S41</f>
        <v>1865.0396103968376</v>
      </c>
      <c r="K41" s="165">
        <f>C41/'第１表'!$S41</f>
        <v>13791.187971480254</v>
      </c>
      <c r="L41" s="83">
        <f>L40+L20</f>
        <v>10036</v>
      </c>
      <c r="M41" s="148">
        <f aca="true" t="shared" si="8" ref="M41:R41">M20+M40</f>
        <v>151193</v>
      </c>
      <c r="N41" s="148">
        <f>N20+N40</f>
        <v>71</v>
      </c>
      <c r="O41" s="148">
        <f t="shared" si="8"/>
        <v>22454</v>
      </c>
      <c r="P41" s="148">
        <f t="shared" si="8"/>
        <v>62826</v>
      </c>
      <c r="Q41" s="148">
        <f t="shared" si="8"/>
        <v>3133868</v>
      </c>
      <c r="R41" s="148">
        <f t="shared" si="8"/>
        <v>163266</v>
      </c>
      <c r="S41" s="166">
        <f>ROUND(R41/100/'第１表'!S41*100,1)</f>
        <v>10.7</v>
      </c>
      <c r="T41" s="148">
        <f>T40+T20</f>
        <v>3387812</v>
      </c>
      <c r="U41" s="148">
        <f>U40+U20</f>
        <v>915445</v>
      </c>
      <c r="V41" s="166">
        <f>ROUND(U41/100/'第１表'!S41*100,1)</f>
        <v>59.9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0:18" ht="22.5" customHeight="1">
      <c r="J42" s="22" t="s">
        <v>111</v>
      </c>
      <c r="R42" s="5" t="s">
        <v>113</v>
      </c>
    </row>
    <row r="43" spans="10:18" ht="22.5" customHeight="1">
      <c r="J43" s="22" t="s">
        <v>112</v>
      </c>
      <c r="R43" s="5" t="s">
        <v>114</v>
      </c>
    </row>
  </sheetData>
  <sheetProtection/>
  <mergeCells count="6">
    <mergeCell ref="L3:L5"/>
    <mergeCell ref="A3:A5"/>
    <mergeCell ref="T4:T5"/>
    <mergeCell ref="Q4:Q5"/>
    <mergeCell ref="M3:M5"/>
    <mergeCell ref="N3:N5"/>
  </mergeCells>
  <conditionalFormatting sqref="B12">
    <cfRule type="cellIs" priority="1" dxfId="1" operator="lessThan" stopIfTrue="1">
      <formula>0</formula>
    </cfRule>
  </conditionalFormatting>
  <printOptions horizontalCentered="1" verticalCentered="1"/>
  <pageMargins left="0.5905511811023623" right="0.5905511811023623" top="0.7874015748031497" bottom="0.5905511811023623" header="0.5118110236220472" footer="0.31496062992125984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CA49"/>
  <sheetViews>
    <sheetView showZeros="0" view="pageBreakPreview" zoomScale="70" zoomScaleNormal="70" zoomScaleSheetLayoutView="70" zoomScalePageLayoutView="0" workbookViewId="0" topLeftCell="A1">
      <pane xSplit="1" ySplit="5" topLeftCell="B24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BX33" sqref="BX33"/>
    </sheetView>
  </sheetViews>
  <sheetFormatPr defaultColWidth="10.625" defaultRowHeight="23.25" customHeight="1"/>
  <cols>
    <col min="1" max="1" width="10.625" style="4" customWidth="1"/>
    <col min="2" max="11" width="10.625" style="5" customWidth="1"/>
    <col min="12" max="12" width="10.625" style="22" customWidth="1"/>
    <col min="13" max="14" width="10.625" style="5" customWidth="1"/>
    <col min="15" max="16" width="10.625" style="6" customWidth="1"/>
    <col min="17" max="18" width="10.625" style="5" customWidth="1"/>
    <col min="19" max="19" width="10.625" style="22" customWidth="1"/>
    <col min="20" max="21" width="10.625" style="5" customWidth="1"/>
    <col min="22" max="22" width="10.625" style="22" customWidth="1"/>
    <col min="23" max="24" width="10.625" style="6" customWidth="1"/>
    <col min="25" max="30" width="10.625" style="5" customWidth="1"/>
    <col min="31" max="31" width="10.625" style="22" customWidth="1"/>
    <col min="32" max="32" width="10.625" style="24" customWidth="1"/>
    <col min="33" max="34" width="10.625" style="22" customWidth="1"/>
    <col min="35" max="40" width="10.625" style="5" customWidth="1"/>
    <col min="41" max="41" width="10.625" style="22" customWidth="1"/>
    <col min="42" max="42" width="10.625" style="24" customWidth="1"/>
    <col min="43" max="48" width="10.625" style="5" customWidth="1"/>
    <col min="49" max="49" width="10.625" style="22" customWidth="1"/>
    <col min="50" max="50" width="10.625" style="24" customWidth="1"/>
    <col min="51" max="52" width="10.625" style="5" customWidth="1"/>
    <col min="53" max="53" width="2.50390625" style="25" customWidth="1"/>
    <col min="54" max="55" width="10.625" style="5" customWidth="1"/>
    <col min="56" max="57" width="10.625" style="22" customWidth="1"/>
    <col min="58" max="58" width="2.50390625" style="26" customWidth="1"/>
    <col min="59" max="59" width="8.125" style="26" customWidth="1"/>
    <col min="60" max="60" width="90.00390625" style="26" customWidth="1"/>
    <col min="61" max="61" width="8.125" style="26" customWidth="1"/>
    <col min="62" max="62" width="2.50390625" style="26" customWidth="1"/>
    <col min="63" max="79" width="10.625" style="5" customWidth="1"/>
    <col min="80" max="16384" width="10.625" style="6" customWidth="1"/>
  </cols>
  <sheetData>
    <row r="1" spans="2:45" ht="27" customHeight="1">
      <c r="B1" s="1" t="s">
        <v>66</v>
      </c>
      <c r="Z1" s="23"/>
      <c r="AC1" s="23"/>
      <c r="AK1" s="23"/>
      <c r="AS1" s="23"/>
    </row>
    <row r="2" spans="2:74" ht="23.25" customHeight="1">
      <c r="B2" s="5" t="s">
        <v>144</v>
      </c>
      <c r="L2" s="27"/>
      <c r="M2" s="14" t="s">
        <v>166</v>
      </c>
      <c r="Q2" s="5" t="s">
        <v>167</v>
      </c>
      <c r="W2" s="6" t="s">
        <v>168</v>
      </c>
      <c r="Y2" s="5" t="s">
        <v>169</v>
      </c>
      <c r="AI2" s="5" t="s">
        <v>67</v>
      </c>
      <c r="AQ2" s="5" t="s">
        <v>137</v>
      </c>
      <c r="AY2" s="5" t="s">
        <v>76</v>
      </c>
      <c r="BK2" s="54" t="s">
        <v>249</v>
      </c>
      <c r="BP2" s="54" t="s">
        <v>250</v>
      </c>
      <c r="BV2" s="5" t="s">
        <v>77</v>
      </c>
    </row>
    <row r="3" spans="1:79" s="7" customFormat="1" ht="23.25" customHeight="1">
      <c r="A3" s="199" t="s">
        <v>11</v>
      </c>
      <c r="B3" s="214" t="s">
        <v>121</v>
      </c>
      <c r="C3" s="215"/>
      <c r="D3" s="215"/>
      <c r="E3" s="216"/>
      <c r="F3" s="212" t="s">
        <v>119</v>
      </c>
      <c r="G3" s="198"/>
      <c r="H3" s="212" t="s">
        <v>122</v>
      </c>
      <c r="I3" s="198"/>
      <c r="J3" s="228" t="s">
        <v>264</v>
      </c>
      <c r="K3" s="229"/>
      <c r="L3" s="115" t="s">
        <v>72</v>
      </c>
      <c r="M3" s="206" t="s">
        <v>145</v>
      </c>
      <c r="N3" s="206" t="s">
        <v>146</v>
      </c>
      <c r="O3" s="206" t="s">
        <v>147</v>
      </c>
      <c r="P3" s="209" t="s">
        <v>148</v>
      </c>
      <c r="Q3" s="219" t="s">
        <v>149</v>
      </c>
      <c r="R3" s="220"/>
      <c r="S3" s="221"/>
      <c r="T3" s="219" t="s">
        <v>151</v>
      </c>
      <c r="U3" s="220"/>
      <c r="V3" s="221"/>
      <c r="W3" s="232" t="s">
        <v>153</v>
      </c>
      <c r="X3" s="232"/>
      <c r="Y3" s="109" t="s">
        <v>74</v>
      </c>
      <c r="Z3" s="109" t="s">
        <v>8</v>
      </c>
      <c r="AA3" s="109" t="s">
        <v>81</v>
      </c>
      <c r="AB3" s="109" t="s">
        <v>82</v>
      </c>
      <c r="AC3" s="109" t="s">
        <v>82</v>
      </c>
      <c r="AD3" s="109" t="s">
        <v>83</v>
      </c>
      <c r="AE3" s="69" t="s">
        <v>108</v>
      </c>
      <c r="AF3" s="121" t="s">
        <v>108</v>
      </c>
      <c r="AG3" s="69" t="s">
        <v>109</v>
      </c>
      <c r="AH3" s="69" t="s">
        <v>110</v>
      </c>
      <c r="AI3" s="122" t="s">
        <v>74</v>
      </c>
      <c r="AJ3" s="123"/>
      <c r="AK3" s="109" t="s">
        <v>82</v>
      </c>
      <c r="AL3" s="122" t="s">
        <v>81</v>
      </c>
      <c r="AM3" s="123"/>
      <c r="AN3" s="109" t="s">
        <v>83</v>
      </c>
      <c r="AO3" s="69" t="s">
        <v>108</v>
      </c>
      <c r="AP3" s="121" t="s">
        <v>108</v>
      </c>
      <c r="AQ3" s="122" t="s">
        <v>74</v>
      </c>
      <c r="AR3" s="123"/>
      <c r="AS3" s="109" t="s">
        <v>82</v>
      </c>
      <c r="AT3" s="122" t="s">
        <v>81</v>
      </c>
      <c r="AU3" s="123"/>
      <c r="AV3" s="109" t="s">
        <v>83</v>
      </c>
      <c r="AW3" s="69" t="s">
        <v>108</v>
      </c>
      <c r="AX3" s="121" t="s">
        <v>108</v>
      </c>
      <c r="AY3" s="109" t="s">
        <v>84</v>
      </c>
      <c r="AZ3" s="109" t="s">
        <v>85</v>
      </c>
      <c r="BA3" s="28"/>
      <c r="BB3" s="109" t="s">
        <v>163</v>
      </c>
      <c r="BC3" s="109" t="s">
        <v>163</v>
      </c>
      <c r="BD3" s="69" t="s">
        <v>138</v>
      </c>
      <c r="BE3" s="69" t="s">
        <v>138</v>
      </c>
      <c r="BF3" s="29"/>
      <c r="BG3" s="30"/>
      <c r="BH3" s="30"/>
      <c r="BI3" s="30"/>
      <c r="BJ3" s="30"/>
      <c r="BK3" s="236" t="s">
        <v>253</v>
      </c>
      <c r="BL3" s="215"/>
      <c r="BM3" s="216"/>
      <c r="BN3" s="223" t="s">
        <v>254</v>
      </c>
      <c r="BO3" s="217" t="s">
        <v>257</v>
      </c>
      <c r="BP3" s="214" t="s">
        <v>173</v>
      </c>
      <c r="BQ3" s="215"/>
      <c r="BR3" s="216"/>
      <c r="BS3" s="212" t="s">
        <v>156</v>
      </c>
      <c r="BT3" s="222" t="s">
        <v>159</v>
      </c>
      <c r="BU3" s="109" t="s">
        <v>86</v>
      </c>
      <c r="BV3" s="214" t="s">
        <v>87</v>
      </c>
      <c r="BW3" s="215"/>
      <c r="BX3" s="216"/>
      <c r="BY3" s="212" t="s">
        <v>156</v>
      </c>
      <c r="BZ3" s="211" t="s">
        <v>258</v>
      </c>
      <c r="CA3" s="109" t="s">
        <v>86</v>
      </c>
    </row>
    <row r="4" spans="1:79" s="7" customFormat="1" ht="23.25" customHeight="1">
      <c r="A4" s="200"/>
      <c r="B4" s="214" t="s">
        <v>88</v>
      </c>
      <c r="C4" s="216"/>
      <c r="D4" s="214" t="s">
        <v>89</v>
      </c>
      <c r="E4" s="216"/>
      <c r="F4" s="193" t="s">
        <v>120</v>
      </c>
      <c r="G4" s="194"/>
      <c r="H4" s="193"/>
      <c r="I4" s="194"/>
      <c r="J4" s="230"/>
      <c r="K4" s="231"/>
      <c r="L4" s="116" t="s">
        <v>73</v>
      </c>
      <c r="M4" s="207"/>
      <c r="N4" s="207"/>
      <c r="O4" s="207"/>
      <c r="P4" s="200"/>
      <c r="Q4" s="106" t="s">
        <v>79</v>
      </c>
      <c r="R4" s="68" t="s">
        <v>80</v>
      </c>
      <c r="S4" s="117" t="s">
        <v>263</v>
      </c>
      <c r="T4" s="106" t="s">
        <v>79</v>
      </c>
      <c r="U4" s="68" t="s">
        <v>80</v>
      </c>
      <c r="V4" s="117" t="s">
        <v>263</v>
      </c>
      <c r="W4" s="104" t="s">
        <v>152</v>
      </c>
      <c r="X4" s="104" t="s">
        <v>154</v>
      </c>
      <c r="Y4" s="106"/>
      <c r="Z4" s="106" t="s">
        <v>90</v>
      </c>
      <c r="AA4" s="106" t="s">
        <v>90</v>
      </c>
      <c r="AB4" s="106" t="s">
        <v>90</v>
      </c>
      <c r="AC4" s="106" t="s">
        <v>104</v>
      </c>
      <c r="AD4" s="106" t="s">
        <v>91</v>
      </c>
      <c r="AE4" s="70" t="s">
        <v>44</v>
      </c>
      <c r="AF4" s="124" t="s">
        <v>126</v>
      </c>
      <c r="AG4" s="70" t="s">
        <v>127</v>
      </c>
      <c r="AH4" s="70" t="s">
        <v>128</v>
      </c>
      <c r="AI4" s="106"/>
      <c r="AJ4" s="106" t="s">
        <v>92</v>
      </c>
      <c r="AK4" s="106" t="s">
        <v>104</v>
      </c>
      <c r="AL4" s="106" t="s">
        <v>90</v>
      </c>
      <c r="AM4" s="106" t="s">
        <v>92</v>
      </c>
      <c r="AN4" s="106" t="s">
        <v>91</v>
      </c>
      <c r="AO4" s="70" t="s">
        <v>44</v>
      </c>
      <c r="AP4" s="124" t="s">
        <v>126</v>
      </c>
      <c r="AQ4" s="125"/>
      <c r="AR4" s="106" t="s">
        <v>92</v>
      </c>
      <c r="AS4" s="106" t="s">
        <v>104</v>
      </c>
      <c r="AT4" s="106" t="s">
        <v>90</v>
      </c>
      <c r="AU4" s="106" t="s">
        <v>92</v>
      </c>
      <c r="AV4" s="106" t="s">
        <v>91</v>
      </c>
      <c r="AW4" s="70" t="s">
        <v>44</v>
      </c>
      <c r="AX4" s="124" t="s">
        <v>126</v>
      </c>
      <c r="AY4" s="106" t="s">
        <v>93</v>
      </c>
      <c r="AZ4" s="106" t="s">
        <v>94</v>
      </c>
      <c r="BA4" s="28"/>
      <c r="BB4" s="106" t="s">
        <v>164</v>
      </c>
      <c r="BC4" s="106" t="s">
        <v>165</v>
      </c>
      <c r="BD4" s="70" t="s">
        <v>139</v>
      </c>
      <c r="BE4" s="70" t="s">
        <v>140</v>
      </c>
      <c r="BF4" s="29"/>
      <c r="BG4" s="30"/>
      <c r="BH4" s="30"/>
      <c r="BI4" s="30"/>
      <c r="BJ4" s="30"/>
      <c r="BK4" s="55" t="s">
        <v>251</v>
      </c>
      <c r="BL4" s="55" t="s">
        <v>252</v>
      </c>
      <c r="BM4" s="106" t="s">
        <v>78</v>
      </c>
      <c r="BN4" s="200"/>
      <c r="BO4" s="218"/>
      <c r="BP4" s="106" t="s">
        <v>157</v>
      </c>
      <c r="BQ4" s="106" t="s">
        <v>158</v>
      </c>
      <c r="BR4" s="106" t="s">
        <v>78</v>
      </c>
      <c r="BS4" s="213"/>
      <c r="BT4" s="200"/>
      <c r="BU4" s="106" t="s">
        <v>100</v>
      </c>
      <c r="BV4" s="106" t="s">
        <v>157</v>
      </c>
      <c r="BW4" s="106" t="s">
        <v>158</v>
      </c>
      <c r="BX4" s="106" t="s">
        <v>78</v>
      </c>
      <c r="BY4" s="213"/>
      <c r="BZ4" s="200"/>
      <c r="CA4" s="106" t="s">
        <v>100</v>
      </c>
    </row>
    <row r="5" spans="1:79" s="7" customFormat="1" ht="23.25" customHeight="1">
      <c r="A5" s="200"/>
      <c r="B5" s="106" t="s">
        <v>70</v>
      </c>
      <c r="C5" s="118" t="s">
        <v>95</v>
      </c>
      <c r="D5" s="106" t="s">
        <v>70</v>
      </c>
      <c r="E5" s="118" t="s">
        <v>95</v>
      </c>
      <c r="F5" s="106" t="s">
        <v>70</v>
      </c>
      <c r="G5" s="118" t="s">
        <v>95</v>
      </c>
      <c r="H5" s="106" t="s">
        <v>70</v>
      </c>
      <c r="I5" s="119" t="s">
        <v>116</v>
      </c>
      <c r="J5" s="106" t="s">
        <v>70</v>
      </c>
      <c r="K5" s="119" t="s">
        <v>115</v>
      </c>
      <c r="L5" s="120" t="s">
        <v>117</v>
      </c>
      <c r="M5" s="208"/>
      <c r="N5" s="208"/>
      <c r="O5" s="208"/>
      <c r="P5" s="201"/>
      <c r="Q5" s="106" t="s">
        <v>100</v>
      </c>
      <c r="R5" s="106" t="s">
        <v>150</v>
      </c>
      <c r="S5" s="70" t="s">
        <v>42</v>
      </c>
      <c r="T5" s="106" t="s">
        <v>100</v>
      </c>
      <c r="U5" s="106" t="s">
        <v>243</v>
      </c>
      <c r="V5" s="70" t="s">
        <v>42</v>
      </c>
      <c r="W5" s="105" t="s">
        <v>155</v>
      </c>
      <c r="X5" s="105" t="s">
        <v>155</v>
      </c>
      <c r="Y5" s="106" t="s">
        <v>96</v>
      </c>
      <c r="Z5" s="106" t="s">
        <v>97</v>
      </c>
      <c r="AA5" s="106" t="s">
        <v>98</v>
      </c>
      <c r="AB5" s="106" t="s">
        <v>99</v>
      </c>
      <c r="AC5" s="106" t="s">
        <v>100</v>
      </c>
      <c r="AD5" s="106" t="s">
        <v>100</v>
      </c>
      <c r="AE5" s="70" t="s">
        <v>42</v>
      </c>
      <c r="AF5" s="124" t="s">
        <v>42</v>
      </c>
      <c r="AG5" s="70" t="s">
        <v>42</v>
      </c>
      <c r="AH5" s="70" t="s">
        <v>42</v>
      </c>
      <c r="AI5" s="106" t="s">
        <v>100</v>
      </c>
      <c r="AJ5" s="106" t="s">
        <v>101</v>
      </c>
      <c r="AK5" s="106" t="s">
        <v>100</v>
      </c>
      <c r="AL5" s="106" t="s">
        <v>102</v>
      </c>
      <c r="AM5" s="106" t="s">
        <v>103</v>
      </c>
      <c r="AN5" s="106" t="s">
        <v>100</v>
      </c>
      <c r="AO5" s="70" t="s">
        <v>42</v>
      </c>
      <c r="AP5" s="124" t="s">
        <v>42</v>
      </c>
      <c r="AQ5" s="106" t="s">
        <v>100</v>
      </c>
      <c r="AR5" s="106" t="s">
        <v>101</v>
      </c>
      <c r="AS5" s="106" t="s">
        <v>100</v>
      </c>
      <c r="AT5" s="106" t="s">
        <v>102</v>
      </c>
      <c r="AU5" s="106" t="s">
        <v>103</v>
      </c>
      <c r="AV5" s="106" t="s">
        <v>100</v>
      </c>
      <c r="AW5" s="70" t="s">
        <v>42</v>
      </c>
      <c r="AX5" s="124" t="s">
        <v>42</v>
      </c>
      <c r="AY5" s="106" t="s">
        <v>75</v>
      </c>
      <c r="AZ5" s="106" t="s">
        <v>100</v>
      </c>
      <c r="BA5" s="28"/>
      <c r="BB5" s="106" t="s">
        <v>69</v>
      </c>
      <c r="BC5" s="106" t="s">
        <v>102</v>
      </c>
      <c r="BD5" s="70" t="s">
        <v>42</v>
      </c>
      <c r="BE5" s="70" t="s">
        <v>42</v>
      </c>
      <c r="BF5" s="29"/>
      <c r="BG5" s="30"/>
      <c r="BH5" s="30"/>
      <c r="BI5" s="30"/>
      <c r="BJ5" s="30"/>
      <c r="BK5" s="63" t="s">
        <v>273</v>
      </c>
      <c r="BL5" s="63" t="s">
        <v>273</v>
      </c>
      <c r="BM5" s="63" t="s">
        <v>273</v>
      </c>
      <c r="BN5" s="107" t="s">
        <v>172</v>
      </c>
      <c r="BO5" s="107" t="s">
        <v>172</v>
      </c>
      <c r="BP5" s="107" t="s">
        <v>172</v>
      </c>
      <c r="BQ5" s="107" t="s">
        <v>172</v>
      </c>
      <c r="BR5" s="107" t="s">
        <v>172</v>
      </c>
      <c r="BS5" s="107" t="s">
        <v>172</v>
      </c>
      <c r="BT5" s="107" t="s">
        <v>172</v>
      </c>
      <c r="BU5" s="107" t="s">
        <v>172</v>
      </c>
      <c r="BV5" s="107" t="s">
        <v>172</v>
      </c>
      <c r="BW5" s="107" t="s">
        <v>172</v>
      </c>
      <c r="BX5" s="63" t="s">
        <v>270</v>
      </c>
      <c r="BY5" s="107" t="s">
        <v>172</v>
      </c>
      <c r="BZ5" s="107" t="s">
        <v>172</v>
      </c>
      <c r="CA5" s="107" t="s">
        <v>172</v>
      </c>
    </row>
    <row r="6" spans="1:79" ht="23.25" customHeight="1">
      <c r="A6" s="8" t="s">
        <v>12</v>
      </c>
      <c r="B6" s="138">
        <v>478</v>
      </c>
      <c r="C6" s="138">
        <v>3025855</v>
      </c>
      <c r="D6" s="138">
        <v>8</v>
      </c>
      <c r="E6" s="138">
        <v>604354</v>
      </c>
      <c r="F6" s="138">
        <v>3</v>
      </c>
      <c r="G6" s="138">
        <v>469611</v>
      </c>
      <c r="H6" s="174">
        <f>B6+D6+F6</f>
        <v>489</v>
      </c>
      <c r="I6" s="174">
        <f>C6+E6+G6</f>
        <v>4099820</v>
      </c>
      <c r="J6" s="138">
        <v>2</v>
      </c>
      <c r="K6" s="138">
        <v>949291</v>
      </c>
      <c r="L6" s="154">
        <f>ROUND((I6+K6)/'第１表'!J6,1)</f>
        <v>17.6</v>
      </c>
      <c r="M6" s="138">
        <v>2386</v>
      </c>
      <c r="N6" s="138">
        <v>53</v>
      </c>
      <c r="O6" s="138">
        <v>42</v>
      </c>
      <c r="P6" s="138">
        <f>SUM(M6:O6)</f>
        <v>2481</v>
      </c>
      <c r="Q6" s="138">
        <v>285859</v>
      </c>
      <c r="R6" s="138">
        <v>98681</v>
      </c>
      <c r="S6" s="154">
        <f>ROUND(Q6/('第１表'!$J6)*100,1)</f>
        <v>99.7</v>
      </c>
      <c r="T6" s="138">
        <v>15548</v>
      </c>
      <c r="U6" s="138">
        <v>17791</v>
      </c>
      <c r="V6" s="154">
        <f>ROUND(T6/('第１表'!$J6)*100,1)</f>
        <v>5.4</v>
      </c>
      <c r="W6" s="138">
        <v>0</v>
      </c>
      <c r="X6" s="138">
        <v>149</v>
      </c>
      <c r="Y6" s="138">
        <v>260152</v>
      </c>
      <c r="Z6" s="138">
        <v>57009000</v>
      </c>
      <c r="AA6" s="138">
        <v>50784800</v>
      </c>
      <c r="AB6" s="138">
        <v>50095100</v>
      </c>
      <c r="AC6" s="138">
        <v>256890</v>
      </c>
      <c r="AD6" s="138">
        <v>250827</v>
      </c>
      <c r="AE6" s="154">
        <f>ROUND(Y6/('第１表'!J6)*100,1)</f>
        <v>90.7</v>
      </c>
      <c r="AF6" s="176">
        <f>ROUND(AA6/'第１表'!S6/10000,1)</f>
        <v>5.7</v>
      </c>
      <c r="AG6" s="154">
        <f aca="true" t="shared" si="0" ref="AG6:AG21">ROUND(AB6/AA6*100,1)</f>
        <v>98.6</v>
      </c>
      <c r="AH6" s="154">
        <f aca="true" t="shared" si="1" ref="AH6:AH22">ROUND(AA6/Z6*100,1)</f>
        <v>89.1</v>
      </c>
      <c r="AI6" s="138">
        <v>7256</v>
      </c>
      <c r="AJ6" s="138">
        <v>7256</v>
      </c>
      <c r="AK6" s="138">
        <v>7256</v>
      </c>
      <c r="AL6" s="138">
        <v>18633000</v>
      </c>
      <c r="AM6" s="138">
        <v>18633000</v>
      </c>
      <c r="AN6" s="138">
        <v>6181</v>
      </c>
      <c r="AO6" s="154">
        <f>ROUND(AJ6/('第１表'!J6)*100,1)</f>
        <v>2.5</v>
      </c>
      <c r="AP6" s="154">
        <f>ROUND(AM6/('第１表'!S6*1000000)*100,1)</f>
        <v>2.1</v>
      </c>
      <c r="AQ6" s="138">
        <v>0</v>
      </c>
      <c r="AR6" s="138">
        <v>0</v>
      </c>
      <c r="AS6" s="138">
        <v>0</v>
      </c>
      <c r="AT6" s="138">
        <v>0</v>
      </c>
      <c r="AU6" s="138">
        <v>0</v>
      </c>
      <c r="AV6" s="138">
        <v>0</v>
      </c>
      <c r="AW6" s="154">
        <f>ROUND(AR6/('第１表'!J6)*100,1)</f>
        <v>0</v>
      </c>
      <c r="AX6" s="154">
        <f>ROUND(AU6/('第１表'!S6*1000000)*100,1)</f>
        <v>0</v>
      </c>
      <c r="AY6" s="138">
        <v>0</v>
      </c>
      <c r="AZ6" s="138">
        <v>11217</v>
      </c>
      <c r="BA6" s="3"/>
      <c r="BB6" s="174">
        <f>AC6+AK6+AS6+AY6+AZ6</f>
        <v>275363</v>
      </c>
      <c r="BC6" s="174">
        <f>AA6+AM6+AU6</f>
        <v>69417800</v>
      </c>
      <c r="BD6" s="154">
        <f>ROUND(((AC6+AK6+AS6+AY6+AZ6)/('第１表'!J6))*100,1)</f>
        <v>96</v>
      </c>
      <c r="BE6" s="154">
        <f>ROUND((AD6+AN6+AV6+AY6+AZ6)/('第１表'!J6)*100,1)</f>
        <v>93.5</v>
      </c>
      <c r="BF6" s="31"/>
      <c r="BK6" s="138">
        <v>3</v>
      </c>
      <c r="BL6" s="138">
        <v>0</v>
      </c>
      <c r="BM6" s="138">
        <f>SUM(BK6:BL6)</f>
        <v>3</v>
      </c>
      <c r="BN6" s="138">
        <v>40</v>
      </c>
      <c r="BO6" s="138">
        <v>13</v>
      </c>
      <c r="BP6" s="138">
        <v>42</v>
      </c>
      <c r="BQ6" s="138">
        <v>0</v>
      </c>
      <c r="BR6" s="138">
        <f>SUM(BP6:BQ6)</f>
        <v>42</v>
      </c>
      <c r="BS6" s="138">
        <v>597</v>
      </c>
      <c r="BT6" s="138">
        <v>13804</v>
      </c>
      <c r="BU6" s="138">
        <v>1086</v>
      </c>
      <c r="BV6" s="138">
        <v>22</v>
      </c>
      <c r="BW6" s="138">
        <v>1</v>
      </c>
      <c r="BX6" s="138">
        <f aca="true" t="shared" si="2" ref="BX6:BX41">SUM(BV6:BW6)</f>
        <v>23</v>
      </c>
      <c r="BY6" s="138">
        <v>280</v>
      </c>
      <c r="BZ6" s="138">
        <v>7104</v>
      </c>
      <c r="CA6" s="138">
        <v>602</v>
      </c>
    </row>
    <row r="7" spans="1:79" ht="23.25" customHeight="1">
      <c r="A7" s="8" t="s">
        <v>13</v>
      </c>
      <c r="B7" s="138">
        <v>58</v>
      </c>
      <c r="C7" s="138">
        <v>414076</v>
      </c>
      <c r="D7" s="138">
        <v>3</v>
      </c>
      <c r="E7" s="138">
        <v>11555</v>
      </c>
      <c r="F7" s="138">
        <v>6</v>
      </c>
      <c r="G7" s="138">
        <v>26661</v>
      </c>
      <c r="H7" s="174">
        <f aca="true" t="shared" si="3" ref="H7:I18">B7+D7+F7</f>
        <v>67</v>
      </c>
      <c r="I7" s="174">
        <f t="shared" si="3"/>
        <v>452292</v>
      </c>
      <c r="J7" s="138">
        <v>12</v>
      </c>
      <c r="K7" s="138">
        <v>60014</v>
      </c>
      <c r="L7" s="154">
        <f>ROUND((I7+K7)/'第１表'!J7,1)</f>
        <v>10.1</v>
      </c>
      <c r="M7" s="138">
        <v>1497</v>
      </c>
      <c r="N7" s="138">
        <v>0</v>
      </c>
      <c r="O7" s="138">
        <v>11</v>
      </c>
      <c r="P7" s="138">
        <f>SUM(M7:O7)</f>
        <v>1508</v>
      </c>
      <c r="Q7" s="138">
        <v>49961</v>
      </c>
      <c r="R7" s="138">
        <v>19189</v>
      </c>
      <c r="S7" s="154">
        <f>ROUND(Q7/('第１表'!$J7)*100,1)</f>
        <v>98.8</v>
      </c>
      <c r="T7" s="138">
        <v>13030</v>
      </c>
      <c r="U7" s="138">
        <v>19163</v>
      </c>
      <c r="V7" s="154">
        <f>ROUND(T7/('第１表'!$J7)*100,1)</f>
        <v>25.8</v>
      </c>
      <c r="W7" s="138">
        <v>0</v>
      </c>
      <c r="X7" s="138">
        <v>17</v>
      </c>
      <c r="Y7" s="138">
        <v>32464</v>
      </c>
      <c r="Z7" s="138">
        <v>12588000</v>
      </c>
      <c r="AA7" s="138">
        <v>11350000</v>
      </c>
      <c r="AB7" s="138">
        <v>11342500</v>
      </c>
      <c r="AC7" s="138">
        <v>32464</v>
      </c>
      <c r="AD7" s="138">
        <v>29218</v>
      </c>
      <c r="AE7" s="154">
        <f>ROUND(Y7/('第１表'!J7)*100,1)</f>
        <v>64.2</v>
      </c>
      <c r="AF7" s="176">
        <f>ROUND(AA7/'第１表'!S7/10000,1)</f>
        <v>0.9</v>
      </c>
      <c r="AG7" s="154">
        <f t="shared" si="0"/>
        <v>99.9</v>
      </c>
      <c r="AH7" s="154">
        <f t="shared" si="1"/>
        <v>90.2</v>
      </c>
      <c r="AI7" s="138">
        <v>584</v>
      </c>
      <c r="AJ7" s="138">
        <v>584</v>
      </c>
      <c r="AK7" s="138">
        <v>584</v>
      </c>
      <c r="AL7" s="138">
        <v>160000</v>
      </c>
      <c r="AM7" s="138">
        <v>160000</v>
      </c>
      <c r="AN7" s="138">
        <v>463</v>
      </c>
      <c r="AO7" s="154">
        <f>ROUND(AJ7/('第１表'!J7)*100,1)</f>
        <v>1.2</v>
      </c>
      <c r="AP7" s="154">
        <f>ROUND(AM7/('第１表'!S7*1000000)*100,1)</f>
        <v>0</v>
      </c>
      <c r="AQ7" s="138">
        <v>260</v>
      </c>
      <c r="AR7" s="138">
        <v>260</v>
      </c>
      <c r="AS7" s="138">
        <v>260</v>
      </c>
      <c r="AT7" s="138">
        <v>392000</v>
      </c>
      <c r="AU7" s="138">
        <v>392000</v>
      </c>
      <c r="AV7" s="138">
        <v>191</v>
      </c>
      <c r="AW7" s="154">
        <f>ROUND(AR7/('第１表'!J7)*100,1)</f>
        <v>0.5</v>
      </c>
      <c r="AX7" s="154">
        <f>ROUND(AU7/('第１表'!S7*1000000)*100,1)</f>
        <v>0</v>
      </c>
      <c r="AY7" s="138">
        <v>0</v>
      </c>
      <c r="AZ7" s="138">
        <v>6965</v>
      </c>
      <c r="BA7" s="3"/>
      <c r="BB7" s="174">
        <f aca="true" t="shared" si="4" ref="BB7:BB41">AC7+AK7+AS7+AY7+AZ7</f>
        <v>40273</v>
      </c>
      <c r="BC7" s="174">
        <f aca="true" t="shared" si="5" ref="BC7:BC41">AA7+AM7+AU7</f>
        <v>11902000</v>
      </c>
      <c r="BD7" s="154">
        <f>ROUND(((AC7+AK7+AS7+AY7+AZ7)/('第１表'!J7))*100,1)</f>
        <v>79.7</v>
      </c>
      <c r="BE7" s="154">
        <f>ROUND((AD7+AN7+AV7+AY7+AZ7)/('第１表'!J7)*100,1)</f>
        <v>72.9</v>
      </c>
      <c r="BF7" s="31"/>
      <c r="BK7" s="138">
        <v>0</v>
      </c>
      <c r="BL7" s="138">
        <v>0</v>
      </c>
      <c r="BM7" s="138">
        <f aca="true" t="shared" si="6" ref="BM7:BM41">SUM(BK7:BL7)</f>
        <v>0</v>
      </c>
      <c r="BN7" s="138">
        <v>0</v>
      </c>
      <c r="BO7" s="138">
        <v>0</v>
      </c>
      <c r="BP7" s="138">
        <v>14</v>
      </c>
      <c r="BQ7" s="138">
        <v>0</v>
      </c>
      <c r="BR7" s="138">
        <f aca="true" t="shared" si="7" ref="BR7:BR41">SUM(BP7:BQ7)</f>
        <v>14</v>
      </c>
      <c r="BS7" s="138">
        <v>121</v>
      </c>
      <c r="BT7" s="138">
        <v>1994</v>
      </c>
      <c r="BU7" s="138">
        <v>245</v>
      </c>
      <c r="BV7" s="138">
        <v>11</v>
      </c>
      <c r="BW7" s="138">
        <v>0</v>
      </c>
      <c r="BX7" s="138">
        <f t="shared" si="2"/>
        <v>11</v>
      </c>
      <c r="BY7" s="138">
        <v>66</v>
      </c>
      <c r="BZ7" s="138">
        <v>1151</v>
      </c>
      <c r="CA7" s="138">
        <v>183</v>
      </c>
    </row>
    <row r="8" spans="1:79" ht="23.25" customHeight="1">
      <c r="A8" s="8" t="s">
        <v>14</v>
      </c>
      <c r="B8" s="138">
        <v>36</v>
      </c>
      <c r="C8" s="138">
        <v>253302</v>
      </c>
      <c r="D8" s="138">
        <v>31</v>
      </c>
      <c r="E8" s="138">
        <v>32698</v>
      </c>
      <c r="F8" s="138">
        <v>1</v>
      </c>
      <c r="G8" s="138">
        <v>10682</v>
      </c>
      <c r="H8" s="174">
        <f t="shared" si="3"/>
        <v>68</v>
      </c>
      <c r="I8" s="174">
        <f t="shared" si="3"/>
        <v>296682</v>
      </c>
      <c r="J8" s="138">
        <v>15</v>
      </c>
      <c r="K8" s="138">
        <v>84680</v>
      </c>
      <c r="L8" s="154">
        <f>ROUND((I8+K8)/'第１表'!J8,1)</f>
        <v>10.9</v>
      </c>
      <c r="M8" s="138">
        <v>976</v>
      </c>
      <c r="N8" s="138">
        <v>0</v>
      </c>
      <c r="O8" s="138">
        <v>25</v>
      </c>
      <c r="P8" s="138">
        <f aca="true" t="shared" si="8" ref="P8:P18">SUM(M8:O8)</f>
        <v>1001</v>
      </c>
      <c r="Q8" s="138">
        <v>34796</v>
      </c>
      <c r="R8" s="138">
        <v>9143</v>
      </c>
      <c r="S8" s="154">
        <f>ROUND(Q8/('第１表'!$J8)*100,1)</f>
        <v>99.1</v>
      </c>
      <c r="T8" s="138">
        <v>13059</v>
      </c>
      <c r="U8" s="138">
        <v>17439</v>
      </c>
      <c r="V8" s="154">
        <f>ROUND(T8/('第１表'!$J8)*100,1)</f>
        <v>37.2</v>
      </c>
      <c r="W8" s="138">
        <v>5728</v>
      </c>
      <c r="X8" s="138">
        <v>0</v>
      </c>
      <c r="Y8" s="138">
        <v>14516</v>
      </c>
      <c r="Z8" s="138">
        <v>8400000</v>
      </c>
      <c r="AA8" s="138">
        <v>7952000</v>
      </c>
      <c r="AB8" s="138">
        <v>7952000</v>
      </c>
      <c r="AC8" s="138">
        <v>14516</v>
      </c>
      <c r="AD8" s="138">
        <v>10571</v>
      </c>
      <c r="AE8" s="154">
        <f>ROUND(Y8/('第１表'!J8)*100,1)</f>
        <v>41.3</v>
      </c>
      <c r="AF8" s="176">
        <f>ROUND(AA8/'第１表'!S8/10000,1)</f>
        <v>2.5</v>
      </c>
      <c r="AG8" s="154">
        <f t="shared" si="0"/>
        <v>100</v>
      </c>
      <c r="AH8" s="154">
        <f t="shared" si="1"/>
        <v>94.7</v>
      </c>
      <c r="AI8" s="138">
        <v>0</v>
      </c>
      <c r="AJ8" s="138">
        <v>0</v>
      </c>
      <c r="AK8" s="138">
        <v>0</v>
      </c>
      <c r="AL8" s="138">
        <v>0</v>
      </c>
      <c r="AM8" s="138">
        <v>0</v>
      </c>
      <c r="AN8" s="138">
        <v>0</v>
      </c>
      <c r="AO8" s="154">
        <f>ROUND(AJ8/('第１表'!J8)*100,1)</f>
        <v>0</v>
      </c>
      <c r="AP8" s="154">
        <f>ROUND(AM8/('第１表'!S8*1000000)*100,1)</f>
        <v>0</v>
      </c>
      <c r="AQ8" s="138">
        <v>1085</v>
      </c>
      <c r="AR8" s="138">
        <v>1085</v>
      </c>
      <c r="AS8" s="138">
        <v>1085</v>
      </c>
      <c r="AT8" s="138">
        <v>471200</v>
      </c>
      <c r="AU8" s="138">
        <v>471200</v>
      </c>
      <c r="AV8" s="138">
        <v>634</v>
      </c>
      <c r="AW8" s="154">
        <f>ROUND(AR8/('第１表'!J8)*100,1)</f>
        <v>3.1</v>
      </c>
      <c r="AX8" s="154">
        <f>ROUND(AU8/('第１表'!S8*1000000)*100,1)</f>
        <v>0.1</v>
      </c>
      <c r="AY8" s="138">
        <v>0</v>
      </c>
      <c r="AZ8" s="138">
        <v>10472</v>
      </c>
      <c r="BA8" s="3"/>
      <c r="BB8" s="174">
        <f t="shared" si="4"/>
        <v>26073</v>
      </c>
      <c r="BC8" s="174">
        <f t="shared" si="5"/>
        <v>8423200</v>
      </c>
      <c r="BD8" s="154">
        <f>ROUND(((AC8+AK8+AS8+AY8+AZ8)/('第１表'!J8))*100,1)</f>
        <v>74.3</v>
      </c>
      <c r="BE8" s="154">
        <f>ROUND((AD8+AN8+AV8+AY8+AZ8)/('第１表'!J8)*100,1)</f>
        <v>61.7</v>
      </c>
      <c r="BF8" s="31"/>
      <c r="BK8" s="138">
        <v>0</v>
      </c>
      <c r="BL8" s="138">
        <v>0</v>
      </c>
      <c r="BM8" s="138">
        <f t="shared" si="6"/>
        <v>0</v>
      </c>
      <c r="BN8" s="138">
        <v>0</v>
      </c>
      <c r="BO8" s="138">
        <v>0</v>
      </c>
      <c r="BP8" s="138">
        <v>11</v>
      </c>
      <c r="BQ8" s="138">
        <v>0</v>
      </c>
      <c r="BR8" s="138">
        <f t="shared" si="7"/>
        <v>11</v>
      </c>
      <c r="BS8" s="138">
        <v>97</v>
      </c>
      <c r="BT8" s="138">
        <v>1407</v>
      </c>
      <c r="BU8" s="138">
        <v>183</v>
      </c>
      <c r="BV8" s="138">
        <v>4</v>
      </c>
      <c r="BW8" s="138">
        <v>0</v>
      </c>
      <c r="BX8" s="138">
        <f t="shared" si="2"/>
        <v>4</v>
      </c>
      <c r="BY8" s="138">
        <v>34</v>
      </c>
      <c r="BZ8" s="138">
        <v>743</v>
      </c>
      <c r="CA8" s="138">
        <v>94</v>
      </c>
    </row>
    <row r="9" spans="1:79" ht="23.25" customHeight="1">
      <c r="A9" s="8" t="s">
        <v>15</v>
      </c>
      <c r="B9" s="138">
        <v>65</v>
      </c>
      <c r="C9" s="138">
        <v>933200</v>
      </c>
      <c r="D9" s="138">
        <v>21</v>
      </c>
      <c r="E9" s="138">
        <v>266112</v>
      </c>
      <c r="F9" s="138">
        <v>1</v>
      </c>
      <c r="G9" s="138">
        <v>913000</v>
      </c>
      <c r="H9" s="174">
        <f t="shared" si="3"/>
        <v>87</v>
      </c>
      <c r="I9" s="174">
        <f t="shared" si="3"/>
        <v>2112312</v>
      </c>
      <c r="J9" s="138">
        <v>13</v>
      </c>
      <c r="K9" s="138">
        <v>609714</v>
      </c>
      <c r="L9" s="154">
        <f>ROUND((I9+K9)/'第１表'!J9,1)</f>
        <v>28.8</v>
      </c>
      <c r="M9" s="138">
        <v>814</v>
      </c>
      <c r="N9" s="138">
        <v>0</v>
      </c>
      <c r="O9" s="138">
        <v>115</v>
      </c>
      <c r="P9" s="138">
        <f t="shared" si="8"/>
        <v>929</v>
      </c>
      <c r="Q9" s="138">
        <v>93962</v>
      </c>
      <c r="R9" s="138">
        <v>27818</v>
      </c>
      <c r="S9" s="154">
        <f>ROUND(Q9/('第１表'!$J9)*100,1)</f>
        <v>99.5</v>
      </c>
      <c r="T9" s="138">
        <v>17217</v>
      </c>
      <c r="U9" s="138">
        <v>18183</v>
      </c>
      <c r="V9" s="154">
        <f>ROUND(T9/('第１表'!$J9)*100,1)</f>
        <v>18.2</v>
      </c>
      <c r="W9" s="138">
        <v>0</v>
      </c>
      <c r="X9" s="138">
        <v>0</v>
      </c>
      <c r="Y9" s="138">
        <v>61284</v>
      </c>
      <c r="Z9" s="138">
        <v>33200000</v>
      </c>
      <c r="AA9" s="138">
        <v>26026000</v>
      </c>
      <c r="AB9" s="138">
        <v>26026000</v>
      </c>
      <c r="AC9" s="138">
        <v>61284</v>
      </c>
      <c r="AD9" s="138">
        <v>52944</v>
      </c>
      <c r="AE9" s="154">
        <f>ROUND(Y9/('第１表'!J9)*100,1)</f>
        <v>64.9</v>
      </c>
      <c r="AF9" s="176">
        <f>ROUND(AA9/'第１表'!S9/10000,1)</f>
        <v>2.9</v>
      </c>
      <c r="AG9" s="154">
        <f t="shared" si="0"/>
        <v>100</v>
      </c>
      <c r="AH9" s="154">
        <f t="shared" si="1"/>
        <v>78.4</v>
      </c>
      <c r="AI9" s="138">
        <v>13718</v>
      </c>
      <c r="AJ9" s="138">
        <v>13718</v>
      </c>
      <c r="AK9" s="138">
        <v>13718</v>
      </c>
      <c r="AL9" s="138">
        <v>7204000</v>
      </c>
      <c r="AM9" s="138">
        <v>7204000</v>
      </c>
      <c r="AN9" s="138">
        <v>11791</v>
      </c>
      <c r="AO9" s="154">
        <f>ROUND(AJ9/('第１表'!J9)*100,1)</f>
        <v>14.5</v>
      </c>
      <c r="AP9" s="154">
        <f>ROUND(AM9/('第１表'!S9*1000000)*100,1)</f>
        <v>0.8</v>
      </c>
      <c r="AQ9" s="138">
        <v>0</v>
      </c>
      <c r="AR9" s="138">
        <v>0</v>
      </c>
      <c r="AS9" s="138">
        <v>0</v>
      </c>
      <c r="AT9" s="138">
        <v>0</v>
      </c>
      <c r="AU9" s="138">
        <v>0</v>
      </c>
      <c r="AV9" s="138">
        <v>0</v>
      </c>
      <c r="AW9" s="154">
        <f>ROUND(AR9/('第１表'!J9)*100,1)</f>
        <v>0</v>
      </c>
      <c r="AX9" s="154">
        <f>ROUND(AU9/('第１表'!S9*1000000)*100,1)</f>
        <v>0</v>
      </c>
      <c r="AY9" s="138">
        <v>0</v>
      </c>
      <c r="AZ9" s="138">
        <v>11568</v>
      </c>
      <c r="BA9" s="3"/>
      <c r="BB9" s="174">
        <f t="shared" si="4"/>
        <v>86570</v>
      </c>
      <c r="BC9" s="174">
        <f t="shared" si="5"/>
        <v>33230000</v>
      </c>
      <c r="BD9" s="154">
        <f>ROUND(((AC9+AK9+AS9+AY9+AZ9)/('第１表'!J9))*100,1)</f>
        <v>91.7</v>
      </c>
      <c r="BE9" s="154">
        <f>ROUND((AD9+AN9+AV9+AY9+AZ9)/('第１表'!J9)*100,1)</f>
        <v>80.8</v>
      </c>
      <c r="BF9" s="31"/>
      <c r="BG9" s="32"/>
      <c r="BH9" s="33"/>
      <c r="BI9" s="34"/>
      <c r="BK9" s="138">
        <v>2</v>
      </c>
      <c r="BL9" s="138">
        <v>0</v>
      </c>
      <c r="BM9" s="138">
        <f t="shared" si="6"/>
        <v>2</v>
      </c>
      <c r="BN9" s="138">
        <v>58</v>
      </c>
      <c r="BO9" s="138">
        <v>9</v>
      </c>
      <c r="BP9" s="138">
        <v>17</v>
      </c>
      <c r="BQ9" s="138">
        <v>0</v>
      </c>
      <c r="BR9" s="138">
        <f t="shared" si="7"/>
        <v>17</v>
      </c>
      <c r="BS9" s="138">
        <v>210</v>
      </c>
      <c r="BT9" s="138">
        <v>4279</v>
      </c>
      <c r="BU9" s="138">
        <v>351</v>
      </c>
      <c r="BV9" s="138">
        <v>11</v>
      </c>
      <c r="BW9" s="138">
        <v>0</v>
      </c>
      <c r="BX9" s="138">
        <f t="shared" si="2"/>
        <v>11</v>
      </c>
      <c r="BY9" s="138">
        <v>107</v>
      </c>
      <c r="BZ9" s="138">
        <v>2399</v>
      </c>
      <c r="CA9" s="138">
        <v>238</v>
      </c>
    </row>
    <row r="10" spans="1:79" ht="23.25" customHeight="1">
      <c r="A10" s="8" t="s">
        <v>16</v>
      </c>
      <c r="B10" s="138">
        <v>131</v>
      </c>
      <c r="C10" s="138">
        <v>1661406</v>
      </c>
      <c r="D10" s="138">
        <v>0</v>
      </c>
      <c r="E10" s="138">
        <v>0</v>
      </c>
      <c r="F10" s="138">
        <v>0</v>
      </c>
      <c r="G10" s="138">
        <v>0</v>
      </c>
      <c r="H10" s="174">
        <f t="shared" si="3"/>
        <v>131</v>
      </c>
      <c r="I10" s="174">
        <f t="shared" si="3"/>
        <v>1661406</v>
      </c>
      <c r="J10" s="138">
        <v>0</v>
      </c>
      <c r="K10" s="138">
        <v>0</v>
      </c>
      <c r="L10" s="154">
        <f>ROUND((I10+K10)/'第１表'!J10,1)</f>
        <v>18</v>
      </c>
      <c r="M10" s="138">
        <v>1024</v>
      </c>
      <c r="N10" s="138">
        <v>0</v>
      </c>
      <c r="O10" s="138">
        <v>0</v>
      </c>
      <c r="P10" s="138">
        <f t="shared" si="8"/>
        <v>1024</v>
      </c>
      <c r="Q10" s="138">
        <v>92339</v>
      </c>
      <c r="R10" s="138">
        <v>25817</v>
      </c>
      <c r="S10" s="154">
        <f>ROUND(Q10/('第１表'!$J10)*100,1)</f>
        <v>100</v>
      </c>
      <c r="T10" s="138">
        <v>13749</v>
      </c>
      <c r="U10" s="138">
        <v>29645</v>
      </c>
      <c r="V10" s="154">
        <f>ROUND(T10/('第１表'!$J10)*100,1)</f>
        <v>14.9</v>
      </c>
      <c r="W10" s="138">
        <v>0</v>
      </c>
      <c r="X10" s="138">
        <v>0</v>
      </c>
      <c r="Y10" s="138">
        <v>64317</v>
      </c>
      <c r="Z10" s="138">
        <v>30971000</v>
      </c>
      <c r="AA10" s="138">
        <v>25153800</v>
      </c>
      <c r="AB10" s="138">
        <v>25153800</v>
      </c>
      <c r="AC10" s="138">
        <v>64317</v>
      </c>
      <c r="AD10" s="138">
        <v>59575</v>
      </c>
      <c r="AE10" s="154">
        <f>ROUND(Y10/('第１表'!J10)*100,1)</f>
        <v>69.6</v>
      </c>
      <c r="AF10" s="176">
        <f>ROUND(AA10/'第１表'!S10/10000,1)</f>
        <v>5.7</v>
      </c>
      <c r="AG10" s="154">
        <f t="shared" si="0"/>
        <v>100</v>
      </c>
      <c r="AH10" s="154">
        <f t="shared" si="1"/>
        <v>81.2</v>
      </c>
      <c r="AI10" s="138">
        <v>11759</v>
      </c>
      <c r="AJ10" s="138">
        <v>11759</v>
      </c>
      <c r="AK10" s="138">
        <v>11759</v>
      </c>
      <c r="AL10" s="138">
        <v>4759000</v>
      </c>
      <c r="AM10" s="138">
        <v>4759000</v>
      </c>
      <c r="AN10" s="138">
        <v>11042</v>
      </c>
      <c r="AO10" s="154">
        <f>ROUND(AJ10/('第１表'!J10)*100,1)</f>
        <v>12.7</v>
      </c>
      <c r="AP10" s="154">
        <f>ROUND(AM10/('第１表'!S10*1000000)*100,1)</f>
        <v>1.1</v>
      </c>
      <c r="AQ10" s="138">
        <v>0</v>
      </c>
      <c r="AR10" s="138">
        <v>0</v>
      </c>
      <c r="AS10" s="138">
        <v>0</v>
      </c>
      <c r="AT10" s="138">
        <v>0</v>
      </c>
      <c r="AU10" s="138">
        <v>0</v>
      </c>
      <c r="AV10" s="138">
        <v>0</v>
      </c>
      <c r="AW10" s="154">
        <f>ROUND(AR10/('第１表'!J10)*100,1)</f>
        <v>0</v>
      </c>
      <c r="AX10" s="154">
        <f>ROUND(AU10/('第１表'!S10*1000000)*100,1)</f>
        <v>0</v>
      </c>
      <c r="AY10" s="138">
        <v>72</v>
      </c>
      <c r="AZ10" s="138">
        <v>7216</v>
      </c>
      <c r="BA10" s="3"/>
      <c r="BB10" s="174">
        <f t="shared" si="4"/>
        <v>83364</v>
      </c>
      <c r="BC10" s="174">
        <f t="shared" si="5"/>
        <v>29912800</v>
      </c>
      <c r="BD10" s="154">
        <f>ROUND(((AC10+AK10+AS10+AY10+AZ10)/('第１表'!J10))*100,1)</f>
        <v>90.3</v>
      </c>
      <c r="BE10" s="154">
        <f>ROUND((AD10+AN10+AV10+AY10+AZ10)/('第１表'!J10)*100,1)</f>
        <v>84.3</v>
      </c>
      <c r="BF10" s="31"/>
      <c r="BG10" s="31"/>
      <c r="BH10" s="237" t="s">
        <v>244</v>
      </c>
      <c r="BI10" s="35"/>
      <c r="BK10" s="138">
        <v>4</v>
      </c>
      <c r="BL10" s="138">
        <v>0</v>
      </c>
      <c r="BM10" s="138">
        <f t="shared" si="6"/>
        <v>4</v>
      </c>
      <c r="BN10" s="138">
        <v>156</v>
      </c>
      <c r="BO10" s="138">
        <v>37</v>
      </c>
      <c r="BP10" s="138">
        <v>17</v>
      </c>
      <c r="BQ10" s="138">
        <v>0</v>
      </c>
      <c r="BR10" s="138">
        <f t="shared" si="7"/>
        <v>17</v>
      </c>
      <c r="BS10" s="138">
        <v>232</v>
      </c>
      <c r="BT10" s="138">
        <v>4782</v>
      </c>
      <c r="BU10" s="138">
        <v>392</v>
      </c>
      <c r="BV10" s="138">
        <v>9</v>
      </c>
      <c r="BW10" s="138">
        <v>0</v>
      </c>
      <c r="BX10" s="138">
        <f t="shared" si="2"/>
        <v>9</v>
      </c>
      <c r="BY10" s="138">
        <v>101</v>
      </c>
      <c r="BZ10" s="138">
        <v>2543</v>
      </c>
      <c r="CA10" s="138">
        <v>215</v>
      </c>
    </row>
    <row r="11" spans="1:79" ht="23.25" customHeight="1">
      <c r="A11" s="8" t="s">
        <v>17</v>
      </c>
      <c r="B11" s="138">
        <v>12</v>
      </c>
      <c r="C11" s="138">
        <v>366924</v>
      </c>
      <c r="D11" s="138">
        <v>0</v>
      </c>
      <c r="E11" s="138">
        <v>0</v>
      </c>
      <c r="F11" s="138">
        <v>0</v>
      </c>
      <c r="G11" s="138">
        <v>0</v>
      </c>
      <c r="H11" s="174">
        <f t="shared" si="3"/>
        <v>12</v>
      </c>
      <c r="I11" s="174">
        <f t="shared" si="3"/>
        <v>366924</v>
      </c>
      <c r="J11" s="138">
        <v>0</v>
      </c>
      <c r="K11" s="138">
        <v>0</v>
      </c>
      <c r="L11" s="154">
        <f>ROUND((I11+K11)/'第１表'!J11,1)</f>
        <v>10.8</v>
      </c>
      <c r="M11" s="138">
        <v>230</v>
      </c>
      <c r="N11" s="138">
        <v>0</v>
      </c>
      <c r="O11" s="138">
        <v>6</v>
      </c>
      <c r="P11" s="138">
        <f t="shared" si="8"/>
        <v>236</v>
      </c>
      <c r="Q11" s="138">
        <v>33713</v>
      </c>
      <c r="R11" s="138">
        <v>12329</v>
      </c>
      <c r="S11" s="154">
        <f>ROUND(Q11/('第１表'!$J11)*100,1)</f>
        <v>98.9</v>
      </c>
      <c r="T11" s="138">
        <v>17276</v>
      </c>
      <c r="U11" s="138">
        <v>24560</v>
      </c>
      <c r="V11" s="154">
        <f>ROUND(T11/('第１表'!$J11)*100,1)</f>
        <v>50.7</v>
      </c>
      <c r="W11" s="138">
        <v>0</v>
      </c>
      <c r="X11" s="138">
        <v>0</v>
      </c>
      <c r="Y11" s="138">
        <v>15206</v>
      </c>
      <c r="Z11" s="138">
        <v>6840000</v>
      </c>
      <c r="AA11" s="138">
        <v>5460000</v>
      </c>
      <c r="AB11" s="138">
        <v>5460000</v>
      </c>
      <c r="AC11" s="138">
        <v>15206</v>
      </c>
      <c r="AD11" s="138">
        <v>9029</v>
      </c>
      <c r="AE11" s="154">
        <f>ROUND(Y11/('第１表'!J11)*100,1)</f>
        <v>44.6</v>
      </c>
      <c r="AF11" s="176">
        <f>ROUND(AA11/'第１表'!S11/10000,1)</f>
        <v>0.9</v>
      </c>
      <c r="AG11" s="154">
        <f t="shared" si="0"/>
        <v>100</v>
      </c>
      <c r="AH11" s="154">
        <f t="shared" si="1"/>
        <v>79.8</v>
      </c>
      <c r="AI11" s="138">
        <v>0</v>
      </c>
      <c r="AJ11" s="138">
        <v>0</v>
      </c>
      <c r="AK11" s="138">
        <v>0</v>
      </c>
      <c r="AL11" s="138">
        <v>0</v>
      </c>
      <c r="AM11" s="138">
        <v>0</v>
      </c>
      <c r="AN11" s="138">
        <v>0</v>
      </c>
      <c r="AO11" s="154">
        <f>ROUND(AJ11/('第１表'!J11)*100,1)</f>
        <v>0</v>
      </c>
      <c r="AP11" s="154">
        <f>ROUND(AM11/('第１表'!S11*1000000)*100,1)</f>
        <v>0</v>
      </c>
      <c r="AQ11" s="138">
        <v>3183</v>
      </c>
      <c r="AR11" s="138">
        <v>3183</v>
      </c>
      <c r="AS11" s="138">
        <v>3183</v>
      </c>
      <c r="AT11" s="138">
        <v>5000000</v>
      </c>
      <c r="AU11" s="138">
        <v>5000000</v>
      </c>
      <c r="AV11" s="138">
        <v>2380</v>
      </c>
      <c r="AW11" s="154">
        <f>ROUND(AR11/('第１表'!J11)*100,1)</f>
        <v>9.3</v>
      </c>
      <c r="AX11" s="154">
        <f>ROUND(AU11/('第１表'!S11*1000000)*100,1)</f>
        <v>0.8</v>
      </c>
      <c r="AY11" s="138">
        <v>85</v>
      </c>
      <c r="AZ11" s="138">
        <v>4851</v>
      </c>
      <c r="BA11" s="3"/>
      <c r="BB11" s="174">
        <f t="shared" si="4"/>
        <v>23325</v>
      </c>
      <c r="BC11" s="174">
        <f t="shared" si="5"/>
        <v>10460000</v>
      </c>
      <c r="BD11" s="154">
        <f>ROUND(((AC11+AK11+AS11+AY11+AZ11)/('第１表'!J11))*100,1)</f>
        <v>68.4</v>
      </c>
      <c r="BE11" s="154">
        <f>ROUND((AD11+AN11+AV11+AY11+AZ11)/('第１表'!J11)*100,1)</f>
        <v>47.9</v>
      </c>
      <c r="BF11" s="31"/>
      <c r="BG11" s="224" t="s">
        <v>0</v>
      </c>
      <c r="BH11" s="238"/>
      <c r="BI11" s="225" t="s">
        <v>245</v>
      </c>
      <c r="BK11" s="138">
        <v>0</v>
      </c>
      <c r="BL11" s="138">
        <v>0</v>
      </c>
      <c r="BM11" s="138">
        <f t="shared" si="6"/>
        <v>0</v>
      </c>
      <c r="BN11" s="138">
        <v>0</v>
      </c>
      <c r="BO11" s="138">
        <v>0</v>
      </c>
      <c r="BP11" s="138">
        <v>13</v>
      </c>
      <c r="BQ11" s="138">
        <v>0</v>
      </c>
      <c r="BR11" s="138">
        <f t="shared" si="7"/>
        <v>13</v>
      </c>
      <c r="BS11" s="138">
        <v>107</v>
      </c>
      <c r="BT11" s="138">
        <v>1586</v>
      </c>
      <c r="BU11" s="138">
        <v>201</v>
      </c>
      <c r="BV11" s="138">
        <v>8</v>
      </c>
      <c r="BW11" s="138">
        <v>0</v>
      </c>
      <c r="BX11" s="138">
        <f t="shared" si="2"/>
        <v>8</v>
      </c>
      <c r="BY11" s="138">
        <v>51</v>
      </c>
      <c r="BZ11" s="138">
        <v>855</v>
      </c>
      <c r="CA11" s="138">
        <v>140</v>
      </c>
    </row>
    <row r="12" spans="1:79" ht="23.25" customHeight="1">
      <c r="A12" s="8" t="s">
        <v>18</v>
      </c>
      <c r="B12" s="138">
        <v>8</v>
      </c>
      <c r="C12" s="138">
        <v>472231</v>
      </c>
      <c r="D12" s="138">
        <v>16</v>
      </c>
      <c r="E12" s="138">
        <v>65168</v>
      </c>
      <c r="F12" s="138">
        <v>0</v>
      </c>
      <c r="G12" s="138">
        <v>0</v>
      </c>
      <c r="H12" s="174">
        <f>B12+D12+F12</f>
        <v>24</v>
      </c>
      <c r="I12" s="174">
        <f t="shared" si="3"/>
        <v>537399</v>
      </c>
      <c r="J12" s="138">
        <v>13</v>
      </c>
      <c r="K12" s="138">
        <v>227056</v>
      </c>
      <c r="L12" s="154">
        <f>ROUND((I12+K12)/'第１表'!J12,1)</f>
        <v>29.4</v>
      </c>
      <c r="M12" s="138">
        <v>389</v>
      </c>
      <c r="N12" s="138">
        <v>0</v>
      </c>
      <c r="O12" s="138">
        <v>32</v>
      </c>
      <c r="P12" s="138">
        <f t="shared" si="8"/>
        <v>421</v>
      </c>
      <c r="Q12" s="138">
        <v>25896</v>
      </c>
      <c r="R12" s="138">
        <v>8116</v>
      </c>
      <c r="S12" s="154">
        <f>ROUND(Q12/('第１表'!$J12)*100,1)</f>
        <v>99.6</v>
      </c>
      <c r="T12" s="138">
        <v>8491</v>
      </c>
      <c r="U12" s="138">
        <v>17105</v>
      </c>
      <c r="V12" s="154">
        <f>ROUND(T12/('第１表'!$J12)*100,1)</f>
        <v>32.6</v>
      </c>
      <c r="W12" s="138">
        <v>0</v>
      </c>
      <c r="X12" s="138">
        <v>77</v>
      </c>
      <c r="Y12" s="138">
        <v>11415</v>
      </c>
      <c r="Z12" s="138">
        <v>5760000</v>
      </c>
      <c r="AA12" s="138">
        <v>5212800</v>
      </c>
      <c r="AB12" s="138">
        <v>5212800</v>
      </c>
      <c r="AC12" s="138">
        <v>11415</v>
      </c>
      <c r="AD12" s="138">
        <v>10174</v>
      </c>
      <c r="AE12" s="154">
        <f>ROUND(Y12/('第１表'!J12)*100,1)</f>
        <v>43.9</v>
      </c>
      <c r="AF12" s="176">
        <f>ROUND(AA12/'第１表'!S12/10000,1)</f>
        <v>0.6</v>
      </c>
      <c r="AG12" s="154">
        <f t="shared" si="0"/>
        <v>100</v>
      </c>
      <c r="AH12" s="154">
        <f t="shared" si="1"/>
        <v>90.5</v>
      </c>
      <c r="AI12" s="138">
        <v>757</v>
      </c>
      <c r="AJ12" s="138">
        <v>757</v>
      </c>
      <c r="AK12" s="138">
        <v>757</v>
      </c>
      <c r="AL12" s="138">
        <v>350000</v>
      </c>
      <c r="AM12" s="138">
        <v>350000</v>
      </c>
      <c r="AN12" s="138">
        <v>735</v>
      </c>
      <c r="AO12" s="154">
        <f>ROUND(AJ12/('第１表'!J12)*100,1)</f>
        <v>2.9</v>
      </c>
      <c r="AP12" s="154">
        <f>ROUND(AM12/('第１表'!S12*1000000)*100,1)</f>
        <v>0</v>
      </c>
      <c r="AQ12" s="138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54">
        <f>ROUND(AR12/('第１表'!J12)*100,1)</f>
        <v>0</v>
      </c>
      <c r="AX12" s="154">
        <f>ROUND(AU12/('第１表'!S12*1000000)*100,1)</f>
        <v>0</v>
      </c>
      <c r="AY12" s="138">
        <v>0</v>
      </c>
      <c r="AZ12" s="138">
        <v>6478</v>
      </c>
      <c r="BA12" s="3"/>
      <c r="BB12" s="174">
        <f t="shared" si="4"/>
        <v>18650</v>
      </c>
      <c r="BC12" s="174">
        <f t="shared" si="5"/>
        <v>5562800</v>
      </c>
      <c r="BD12" s="154">
        <f>ROUND(((AC12+AK12+AS12+AY12+AZ12)/('第１表'!J12))*100,1)</f>
        <v>71.7</v>
      </c>
      <c r="BE12" s="154">
        <f>ROUND((AD12+AN12+AV12+AY12+AZ12)/('第１表'!J12)*100,1)</f>
        <v>66.8</v>
      </c>
      <c r="BF12" s="31"/>
      <c r="BG12" s="224"/>
      <c r="BH12" s="226" t="s">
        <v>1</v>
      </c>
      <c r="BI12" s="225"/>
      <c r="BK12" s="138">
        <v>0</v>
      </c>
      <c r="BL12" s="138">
        <v>0</v>
      </c>
      <c r="BM12" s="138">
        <f t="shared" si="6"/>
        <v>0</v>
      </c>
      <c r="BN12" s="138">
        <v>0</v>
      </c>
      <c r="BO12" s="138">
        <v>0</v>
      </c>
      <c r="BP12" s="138">
        <v>11</v>
      </c>
      <c r="BQ12" s="138">
        <v>0</v>
      </c>
      <c r="BR12" s="138">
        <f t="shared" si="7"/>
        <v>11</v>
      </c>
      <c r="BS12" s="138">
        <v>84</v>
      </c>
      <c r="BT12" s="138">
        <v>1073</v>
      </c>
      <c r="BU12" s="138">
        <v>152</v>
      </c>
      <c r="BV12" s="138">
        <v>3</v>
      </c>
      <c r="BW12" s="138">
        <v>0</v>
      </c>
      <c r="BX12" s="138">
        <f t="shared" si="2"/>
        <v>3</v>
      </c>
      <c r="BY12" s="138">
        <v>30</v>
      </c>
      <c r="BZ12" s="138">
        <v>619</v>
      </c>
      <c r="CA12" s="138">
        <v>62</v>
      </c>
    </row>
    <row r="13" spans="1:79" ht="23.25" customHeight="1">
      <c r="A13" s="8" t="s">
        <v>19</v>
      </c>
      <c r="B13" s="138">
        <v>86</v>
      </c>
      <c r="C13" s="138">
        <v>1331774</v>
      </c>
      <c r="D13" s="138">
        <v>2</v>
      </c>
      <c r="E13" s="138">
        <v>172507</v>
      </c>
      <c r="F13" s="138">
        <v>0</v>
      </c>
      <c r="G13" s="138">
        <v>0</v>
      </c>
      <c r="H13" s="174">
        <f t="shared" si="3"/>
        <v>88</v>
      </c>
      <c r="I13" s="174">
        <f t="shared" si="3"/>
        <v>1504281</v>
      </c>
      <c r="J13" s="138">
        <v>26</v>
      </c>
      <c r="K13" s="138">
        <v>341528</v>
      </c>
      <c r="L13" s="154">
        <f>ROUND((I13+K13)/'第１表'!J13,1)</f>
        <v>16.2</v>
      </c>
      <c r="M13" s="138">
        <v>1145</v>
      </c>
      <c r="N13" s="138">
        <v>0</v>
      </c>
      <c r="O13" s="138">
        <v>46</v>
      </c>
      <c r="P13" s="138">
        <f t="shared" si="8"/>
        <v>1191</v>
      </c>
      <c r="Q13" s="138">
        <v>112639</v>
      </c>
      <c r="R13" s="138">
        <v>32677</v>
      </c>
      <c r="S13" s="154">
        <f>ROUND(Q13/('第１表'!$J13)*100,1)</f>
        <v>99.2</v>
      </c>
      <c r="T13" s="138">
        <v>39098</v>
      </c>
      <c r="U13" s="138">
        <v>73297</v>
      </c>
      <c r="V13" s="154">
        <f>ROUND(T13/('第１表'!$J13)*100,1)</f>
        <v>34.4</v>
      </c>
      <c r="W13" s="138">
        <v>0</v>
      </c>
      <c r="X13" s="138">
        <v>0</v>
      </c>
      <c r="Y13" s="138">
        <v>46105</v>
      </c>
      <c r="Z13" s="138">
        <v>27431000</v>
      </c>
      <c r="AA13" s="138">
        <v>18111600</v>
      </c>
      <c r="AB13" s="138">
        <v>18111600</v>
      </c>
      <c r="AC13" s="138">
        <v>46105</v>
      </c>
      <c r="AD13" s="138">
        <v>39806</v>
      </c>
      <c r="AE13" s="154">
        <f>ROUND(Y13/('第１表'!J13)*100,1)</f>
        <v>40.6</v>
      </c>
      <c r="AF13" s="176">
        <f>ROUND(AA13/'第１表'!S13/10000,1)</f>
        <v>1.4</v>
      </c>
      <c r="AG13" s="154">
        <f t="shared" si="0"/>
        <v>100</v>
      </c>
      <c r="AH13" s="154">
        <f t="shared" si="1"/>
        <v>66</v>
      </c>
      <c r="AI13" s="138">
        <v>3735</v>
      </c>
      <c r="AJ13" s="138">
        <v>3735</v>
      </c>
      <c r="AK13" s="138">
        <v>3735</v>
      </c>
      <c r="AL13" s="138">
        <v>1864000</v>
      </c>
      <c r="AM13" s="138">
        <v>1864000</v>
      </c>
      <c r="AN13" s="138">
        <v>3065</v>
      </c>
      <c r="AO13" s="154">
        <f>ROUND(AJ13/('第１表'!J13)*100,1)</f>
        <v>3.3</v>
      </c>
      <c r="AP13" s="154">
        <f>ROUND(AM13/('第１表'!S13*1000000)*100,1)</f>
        <v>0.1</v>
      </c>
      <c r="AQ13" s="138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54">
        <f>ROUND(AR13/('第１表'!J13)*100,1)</f>
        <v>0</v>
      </c>
      <c r="AX13" s="154">
        <f>ROUND(AU13/('第１表'!S13*1000000)*100,1)</f>
        <v>0</v>
      </c>
      <c r="AY13" s="138">
        <v>164</v>
      </c>
      <c r="AZ13" s="138">
        <v>27738</v>
      </c>
      <c r="BA13" s="3"/>
      <c r="BB13" s="174">
        <f t="shared" si="4"/>
        <v>77742</v>
      </c>
      <c r="BC13" s="174">
        <f t="shared" si="5"/>
        <v>19975600</v>
      </c>
      <c r="BD13" s="154">
        <f>ROUND(((AC13+AK13+AS13+AY13+AZ13)/('第１表'!J13))*100,1)</f>
        <v>68.4</v>
      </c>
      <c r="BE13" s="154">
        <f>ROUND((AD13+AN13+AV13+AY13+AZ13)/('第１表'!J13)*100,1)</f>
        <v>62.3</v>
      </c>
      <c r="BF13" s="31"/>
      <c r="BG13" s="31"/>
      <c r="BH13" s="227"/>
      <c r="BI13" s="36"/>
      <c r="BK13" s="138">
        <v>8</v>
      </c>
      <c r="BL13" s="138">
        <v>0</v>
      </c>
      <c r="BM13" s="138">
        <f t="shared" si="6"/>
        <v>8</v>
      </c>
      <c r="BN13" s="138">
        <v>135</v>
      </c>
      <c r="BO13" s="138">
        <v>36</v>
      </c>
      <c r="BP13" s="138">
        <v>28</v>
      </c>
      <c r="BQ13" s="138">
        <v>0</v>
      </c>
      <c r="BR13" s="138">
        <f>SUM(BP13:BQ13)</f>
        <v>28</v>
      </c>
      <c r="BS13" s="138">
        <v>282</v>
      </c>
      <c r="BT13" s="138">
        <v>4891</v>
      </c>
      <c r="BU13" s="138">
        <v>488</v>
      </c>
      <c r="BV13" s="138">
        <v>17</v>
      </c>
      <c r="BW13" s="138">
        <v>0</v>
      </c>
      <c r="BX13" s="138">
        <f t="shared" si="2"/>
        <v>17</v>
      </c>
      <c r="BY13" s="138">
        <v>130</v>
      </c>
      <c r="BZ13" s="138">
        <v>2897</v>
      </c>
      <c r="CA13" s="138">
        <v>313</v>
      </c>
    </row>
    <row r="14" spans="1:79" ht="23.25" customHeight="1">
      <c r="A14" s="8" t="s">
        <v>20</v>
      </c>
      <c r="B14" s="138">
        <v>22</v>
      </c>
      <c r="C14" s="138">
        <v>724083</v>
      </c>
      <c r="D14" s="138">
        <v>4</v>
      </c>
      <c r="E14" s="138">
        <v>20090</v>
      </c>
      <c r="F14" s="138">
        <v>1</v>
      </c>
      <c r="G14" s="138">
        <v>40000</v>
      </c>
      <c r="H14" s="174">
        <f t="shared" si="3"/>
        <v>27</v>
      </c>
      <c r="I14" s="174">
        <f t="shared" si="3"/>
        <v>784173</v>
      </c>
      <c r="J14" s="138">
        <v>0</v>
      </c>
      <c r="K14" s="138">
        <v>0</v>
      </c>
      <c r="L14" s="154">
        <f>ROUND((I14+K14)/'第１表'!J14,1)</f>
        <v>42.1</v>
      </c>
      <c r="M14" s="138">
        <v>840</v>
      </c>
      <c r="N14" s="138">
        <v>0</v>
      </c>
      <c r="O14" s="138">
        <v>0</v>
      </c>
      <c r="P14" s="138">
        <f t="shared" si="8"/>
        <v>840</v>
      </c>
      <c r="Q14" s="138">
        <v>18483</v>
      </c>
      <c r="R14" s="138">
        <v>5158</v>
      </c>
      <c r="S14" s="154">
        <f>ROUND(Q14/('第１表'!$J14)*100,1)</f>
        <v>99.2</v>
      </c>
      <c r="T14" s="138">
        <v>6211</v>
      </c>
      <c r="U14" s="138">
        <v>6070</v>
      </c>
      <c r="V14" s="154">
        <f>ROUND(T14/('第１表'!$J14)*100,1)</f>
        <v>33.3</v>
      </c>
      <c r="W14" s="138">
        <v>1788</v>
      </c>
      <c r="X14" s="138">
        <v>35</v>
      </c>
      <c r="Y14" s="138">
        <v>4801</v>
      </c>
      <c r="Z14" s="138">
        <v>5170000</v>
      </c>
      <c r="AA14" s="138">
        <v>4930000</v>
      </c>
      <c r="AB14" s="138">
        <v>4930000</v>
      </c>
      <c r="AC14" s="138">
        <v>4801</v>
      </c>
      <c r="AD14" s="138">
        <v>3940</v>
      </c>
      <c r="AE14" s="154">
        <f>ROUND(Y14/('第１表'!J14)*100,1)</f>
        <v>25.8</v>
      </c>
      <c r="AF14" s="176">
        <f>ROUND(AA14/'第１表'!S14/10000,1)</f>
        <v>2.1</v>
      </c>
      <c r="AG14" s="154">
        <f t="shared" si="0"/>
        <v>100</v>
      </c>
      <c r="AH14" s="154">
        <f t="shared" si="1"/>
        <v>95.4</v>
      </c>
      <c r="AI14" s="138">
        <v>660</v>
      </c>
      <c r="AJ14" s="138">
        <v>660</v>
      </c>
      <c r="AK14" s="138">
        <v>660</v>
      </c>
      <c r="AL14" s="138">
        <v>390000</v>
      </c>
      <c r="AM14" s="138">
        <v>390000</v>
      </c>
      <c r="AN14" s="138">
        <v>641</v>
      </c>
      <c r="AO14" s="154">
        <f>ROUND(AJ14/('第１表'!J14)*100,1)</f>
        <v>3.5</v>
      </c>
      <c r="AP14" s="154">
        <f>ROUND(AM14/('第１表'!S14*1000000)*100,1)</f>
        <v>0.2</v>
      </c>
      <c r="AQ14" s="138">
        <v>1023</v>
      </c>
      <c r="AR14" s="138">
        <v>1023</v>
      </c>
      <c r="AS14" s="138">
        <v>1023</v>
      </c>
      <c r="AT14" s="138">
        <v>880000</v>
      </c>
      <c r="AU14" s="138">
        <v>880000</v>
      </c>
      <c r="AV14" s="138">
        <v>756</v>
      </c>
      <c r="AW14" s="154">
        <f>ROUND(AR14/('第１表'!J14)*100,1)</f>
        <v>5.5</v>
      </c>
      <c r="AX14" s="154">
        <f>ROUND(AU14/('第１表'!S14*1000000)*100,1)</f>
        <v>0.4</v>
      </c>
      <c r="AY14" s="138">
        <v>0</v>
      </c>
      <c r="AZ14" s="138">
        <v>0</v>
      </c>
      <c r="BA14" s="3"/>
      <c r="BB14" s="174">
        <f t="shared" si="4"/>
        <v>6484</v>
      </c>
      <c r="BC14" s="174">
        <f t="shared" si="5"/>
        <v>6200000</v>
      </c>
      <c r="BD14" s="154">
        <f>ROUND(((AC14+AK14+AS14+AY14+AZ14)/('第１表'!J14))*100,1)</f>
        <v>34.8</v>
      </c>
      <c r="BE14" s="154">
        <f>ROUND((AD14+AN14+AV14+AY14+AZ14)/('第１表'!J14)*100,1)</f>
        <v>28.6</v>
      </c>
      <c r="BF14" s="31"/>
      <c r="BG14" s="31"/>
      <c r="BI14" s="37"/>
      <c r="BK14" s="138">
        <v>0</v>
      </c>
      <c r="BL14" s="138">
        <v>0</v>
      </c>
      <c r="BM14" s="138">
        <f t="shared" si="6"/>
        <v>0</v>
      </c>
      <c r="BN14" s="138">
        <v>0</v>
      </c>
      <c r="BO14" s="138">
        <v>0</v>
      </c>
      <c r="BP14" s="138">
        <v>8</v>
      </c>
      <c r="BQ14" s="138">
        <v>0</v>
      </c>
      <c r="BR14" s="138">
        <f t="shared" si="7"/>
        <v>8</v>
      </c>
      <c r="BS14" s="138">
        <v>57</v>
      </c>
      <c r="BT14" s="138">
        <v>654</v>
      </c>
      <c r="BU14" s="138">
        <v>114</v>
      </c>
      <c r="BV14" s="138">
        <v>2</v>
      </c>
      <c r="BW14" s="138">
        <v>0</v>
      </c>
      <c r="BX14" s="138">
        <f t="shared" si="2"/>
        <v>2</v>
      </c>
      <c r="BY14" s="138">
        <v>18</v>
      </c>
      <c r="BZ14" s="138">
        <v>371</v>
      </c>
      <c r="CA14" s="138">
        <v>46</v>
      </c>
    </row>
    <row r="15" spans="1:79" ht="23.25" customHeight="1">
      <c r="A15" s="8" t="s">
        <v>21</v>
      </c>
      <c r="B15" s="138">
        <v>52</v>
      </c>
      <c r="C15" s="138">
        <v>891570</v>
      </c>
      <c r="D15" s="138">
        <v>0</v>
      </c>
      <c r="E15" s="138">
        <v>0</v>
      </c>
      <c r="F15" s="138">
        <v>0</v>
      </c>
      <c r="G15" s="138">
        <v>0</v>
      </c>
      <c r="H15" s="174">
        <f t="shared" si="3"/>
        <v>52</v>
      </c>
      <c r="I15" s="174">
        <f t="shared" si="3"/>
        <v>891570</v>
      </c>
      <c r="J15" s="138">
        <v>0</v>
      </c>
      <c r="K15" s="138">
        <v>0</v>
      </c>
      <c r="L15" s="154">
        <f>ROUND((I15+K15)/'第１表'!J15,1)</f>
        <v>27.7</v>
      </c>
      <c r="M15" s="138">
        <v>1319</v>
      </c>
      <c r="N15" s="138">
        <v>100</v>
      </c>
      <c r="O15" s="138">
        <v>150</v>
      </c>
      <c r="P15" s="138">
        <f t="shared" si="8"/>
        <v>1569</v>
      </c>
      <c r="Q15" s="138">
        <v>31840</v>
      </c>
      <c r="R15" s="138">
        <v>9774</v>
      </c>
      <c r="S15" s="154">
        <f>ROUND(Q15/('第１表'!$J15)*100,1)</f>
        <v>99</v>
      </c>
      <c r="T15" s="138">
        <v>7150</v>
      </c>
      <c r="U15" s="138">
        <v>9462</v>
      </c>
      <c r="V15" s="154">
        <f>ROUND(T15/('第１表'!$J15)*100,1)</f>
        <v>22.2</v>
      </c>
      <c r="W15" s="138">
        <v>0</v>
      </c>
      <c r="X15" s="138">
        <v>76</v>
      </c>
      <c r="Y15" s="138">
        <v>20765</v>
      </c>
      <c r="Z15" s="138">
        <v>10883500</v>
      </c>
      <c r="AA15" s="138">
        <v>6483100</v>
      </c>
      <c r="AB15" s="138">
        <v>6421500</v>
      </c>
      <c r="AC15" s="138">
        <v>20751</v>
      </c>
      <c r="AD15" s="138">
        <v>18641</v>
      </c>
      <c r="AE15" s="154">
        <f>ROUND(Y15/('第１表'!J15)*100,1)</f>
        <v>64.5</v>
      </c>
      <c r="AF15" s="176">
        <f>ROUND(AA15/'第１表'!S15/10000,1)</f>
        <v>1.5</v>
      </c>
      <c r="AG15" s="154">
        <f t="shared" si="0"/>
        <v>99</v>
      </c>
      <c r="AH15" s="154">
        <f t="shared" si="1"/>
        <v>59.6</v>
      </c>
      <c r="AI15" s="138">
        <v>646</v>
      </c>
      <c r="AJ15" s="138">
        <v>646</v>
      </c>
      <c r="AK15" s="138">
        <v>646</v>
      </c>
      <c r="AL15" s="138">
        <v>190000</v>
      </c>
      <c r="AM15" s="138">
        <v>190000</v>
      </c>
      <c r="AN15" s="138">
        <v>611</v>
      </c>
      <c r="AO15" s="154">
        <f>ROUND(AJ15/('第１表'!J15)*100,1)</f>
        <v>2</v>
      </c>
      <c r="AP15" s="154">
        <f>ROUND(AM15/('第１表'!S15*1000000)*100,1)</f>
        <v>0</v>
      </c>
      <c r="AQ15" s="138">
        <v>994</v>
      </c>
      <c r="AR15" s="138">
        <v>994</v>
      </c>
      <c r="AS15" s="138">
        <v>994</v>
      </c>
      <c r="AT15" s="138">
        <v>1080000</v>
      </c>
      <c r="AU15" s="138">
        <v>1080000</v>
      </c>
      <c r="AV15" s="138">
        <v>480</v>
      </c>
      <c r="AW15" s="154">
        <f>ROUND(AR15/('第１表'!J15)*100,1)</f>
        <v>3.1</v>
      </c>
      <c r="AX15" s="154">
        <f>ROUND(AU15/('第１表'!S15*1000000)*100,1)</f>
        <v>0.2</v>
      </c>
      <c r="AY15" s="138">
        <v>0</v>
      </c>
      <c r="AZ15" s="138">
        <v>4754</v>
      </c>
      <c r="BA15" s="3"/>
      <c r="BB15" s="174">
        <f t="shared" si="4"/>
        <v>27145</v>
      </c>
      <c r="BC15" s="174">
        <f t="shared" si="5"/>
        <v>7753100</v>
      </c>
      <c r="BD15" s="154">
        <f>ROUND(((AC15+AK15+AS15+AY15+AZ15)/('第１表'!J15))*100,1)</f>
        <v>84.4</v>
      </c>
      <c r="BE15" s="154">
        <f>ROUND((AD15+AN15+AV15+AY15+AZ15)/('第１表'!J15)*100,1)</f>
        <v>76.1</v>
      </c>
      <c r="BF15" s="31"/>
      <c r="BG15" s="31"/>
      <c r="BI15" s="37"/>
      <c r="BK15" s="138">
        <v>1</v>
      </c>
      <c r="BL15" s="138">
        <v>0</v>
      </c>
      <c r="BM15" s="138">
        <f t="shared" si="6"/>
        <v>1</v>
      </c>
      <c r="BN15" s="138">
        <v>12</v>
      </c>
      <c r="BO15" s="138">
        <v>2</v>
      </c>
      <c r="BP15" s="138">
        <v>9</v>
      </c>
      <c r="BQ15" s="138">
        <v>0</v>
      </c>
      <c r="BR15" s="138">
        <f t="shared" si="7"/>
        <v>9</v>
      </c>
      <c r="BS15" s="138">
        <v>74</v>
      </c>
      <c r="BT15" s="138">
        <v>1263</v>
      </c>
      <c r="BU15" s="138">
        <v>141</v>
      </c>
      <c r="BV15" s="138">
        <v>5</v>
      </c>
      <c r="BW15" s="138">
        <v>0</v>
      </c>
      <c r="BX15" s="138">
        <f t="shared" si="2"/>
        <v>5</v>
      </c>
      <c r="BY15" s="138">
        <v>33</v>
      </c>
      <c r="BZ15" s="138">
        <v>649</v>
      </c>
      <c r="CA15" s="138">
        <v>86</v>
      </c>
    </row>
    <row r="16" spans="1:79" ht="23.25" customHeight="1">
      <c r="A16" s="8" t="s">
        <v>22</v>
      </c>
      <c r="B16" s="138">
        <v>15</v>
      </c>
      <c r="C16" s="138">
        <v>149408</v>
      </c>
      <c r="D16" s="138">
        <v>2</v>
      </c>
      <c r="E16" s="138">
        <v>1804</v>
      </c>
      <c r="F16" s="138">
        <v>0</v>
      </c>
      <c r="G16" s="138">
        <v>0</v>
      </c>
      <c r="H16" s="174">
        <f t="shared" si="3"/>
        <v>17</v>
      </c>
      <c r="I16" s="174">
        <f t="shared" si="3"/>
        <v>151212</v>
      </c>
      <c r="J16" s="138">
        <v>2</v>
      </c>
      <c r="K16" s="138">
        <v>61084</v>
      </c>
      <c r="L16" s="154">
        <f>ROUND((I16+K16)/'第１表'!J16,1)</f>
        <v>8.1</v>
      </c>
      <c r="M16" s="138">
        <v>349</v>
      </c>
      <c r="N16" s="138">
        <v>0</v>
      </c>
      <c r="O16" s="138">
        <v>26</v>
      </c>
      <c r="P16" s="138">
        <f t="shared" si="8"/>
        <v>375</v>
      </c>
      <c r="Q16" s="138">
        <v>25910</v>
      </c>
      <c r="R16" s="138">
        <v>9078</v>
      </c>
      <c r="S16" s="154">
        <f>ROUND(Q16/('第１表'!$J16)*100,1)</f>
        <v>99.1</v>
      </c>
      <c r="T16" s="138">
        <v>11885</v>
      </c>
      <c r="U16" s="138">
        <v>13932</v>
      </c>
      <c r="V16" s="154">
        <f>ROUND(T16/('第１表'!$J16)*100,1)</f>
        <v>45.5</v>
      </c>
      <c r="W16" s="138">
        <v>1785</v>
      </c>
      <c r="X16" s="138">
        <v>0</v>
      </c>
      <c r="Y16" s="138">
        <v>12674</v>
      </c>
      <c r="Z16" s="138">
        <v>6750000</v>
      </c>
      <c r="AA16" s="138">
        <v>5756000</v>
      </c>
      <c r="AB16" s="138">
        <v>5756000</v>
      </c>
      <c r="AC16" s="138">
        <v>12674</v>
      </c>
      <c r="AD16" s="138">
        <v>8624</v>
      </c>
      <c r="AE16" s="154">
        <f>ROUND(Y16/('第１表'!J16)*100,1)</f>
        <v>48.5</v>
      </c>
      <c r="AF16" s="176">
        <f>ROUND(AA16/'第１表'!S16/10000,1)</f>
        <v>1.4</v>
      </c>
      <c r="AG16" s="154">
        <f t="shared" si="0"/>
        <v>100</v>
      </c>
      <c r="AH16" s="154">
        <f t="shared" si="1"/>
        <v>85.3</v>
      </c>
      <c r="AI16" s="138">
        <v>0</v>
      </c>
      <c r="AJ16" s="138">
        <v>0</v>
      </c>
      <c r="AK16" s="138">
        <v>0</v>
      </c>
      <c r="AL16" s="138">
        <v>0</v>
      </c>
      <c r="AM16" s="138">
        <v>0</v>
      </c>
      <c r="AN16" s="138">
        <v>0</v>
      </c>
      <c r="AO16" s="154">
        <f>ROUND(AJ16/('第１表'!J16)*100,1)</f>
        <v>0</v>
      </c>
      <c r="AP16" s="154">
        <f>ROUND(AM16/('第１表'!S16*1000000)*100,1)</f>
        <v>0</v>
      </c>
      <c r="AQ16" s="138">
        <v>0</v>
      </c>
      <c r="AR16" s="138">
        <v>0</v>
      </c>
      <c r="AS16" s="138">
        <v>0</v>
      </c>
      <c r="AT16" s="138">
        <v>0</v>
      </c>
      <c r="AU16" s="138">
        <v>0</v>
      </c>
      <c r="AV16" s="138">
        <v>0</v>
      </c>
      <c r="AW16" s="154">
        <f>ROUND(AR16/('第１表'!J16)*100,1)</f>
        <v>0</v>
      </c>
      <c r="AX16" s="154">
        <f>ROUND(AU16/('第１表'!S16*1000000)*100,1)</f>
        <v>0</v>
      </c>
      <c r="AY16" s="138">
        <v>0</v>
      </c>
      <c r="AZ16" s="138">
        <v>4345</v>
      </c>
      <c r="BA16" s="3"/>
      <c r="BB16" s="174">
        <f t="shared" si="4"/>
        <v>17019</v>
      </c>
      <c r="BC16" s="174">
        <f t="shared" si="5"/>
        <v>5756000</v>
      </c>
      <c r="BD16" s="154">
        <f>ROUND(((AC16+AK16+AS16+AY16+AZ16)/('第１表'!J16))*100,1)</f>
        <v>65.1</v>
      </c>
      <c r="BE16" s="154">
        <f>ROUND((AD16+AN16+AV16+AY16+AZ16)/('第１表'!J16)*100,1)</f>
        <v>49.6</v>
      </c>
      <c r="BF16" s="31"/>
      <c r="BG16" s="31"/>
      <c r="BH16" s="237" t="s">
        <v>246</v>
      </c>
      <c r="BI16" s="35"/>
      <c r="BK16" s="138">
        <v>0</v>
      </c>
      <c r="BL16" s="138">
        <v>0</v>
      </c>
      <c r="BM16" s="138">
        <f t="shared" si="6"/>
        <v>0</v>
      </c>
      <c r="BN16" s="138">
        <v>0</v>
      </c>
      <c r="BO16" s="138">
        <v>0</v>
      </c>
      <c r="BP16" s="138">
        <v>8</v>
      </c>
      <c r="BQ16" s="138">
        <v>0</v>
      </c>
      <c r="BR16" s="138">
        <f t="shared" si="7"/>
        <v>8</v>
      </c>
      <c r="BS16" s="138">
        <v>64</v>
      </c>
      <c r="BT16" s="138">
        <v>1067</v>
      </c>
      <c r="BU16" s="138">
        <v>132</v>
      </c>
      <c r="BV16" s="138">
        <v>3</v>
      </c>
      <c r="BW16" s="138">
        <v>0</v>
      </c>
      <c r="BX16" s="138">
        <f t="shared" si="2"/>
        <v>3</v>
      </c>
      <c r="BY16" s="138">
        <v>27</v>
      </c>
      <c r="BZ16" s="138">
        <v>589</v>
      </c>
      <c r="CA16" s="138">
        <v>61</v>
      </c>
    </row>
    <row r="17" spans="1:79" ht="23.25" customHeight="1">
      <c r="A17" s="8" t="s">
        <v>130</v>
      </c>
      <c r="B17" s="138">
        <v>0</v>
      </c>
      <c r="C17" s="138">
        <v>0</v>
      </c>
      <c r="D17" s="138">
        <v>5</v>
      </c>
      <c r="E17" s="138">
        <v>223644</v>
      </c>
      <c r="F17" s="138">
        <v>0</v>
      </c>
      <c r="G17" s="138">
        <v>0</v>
      </c>
      <c r="H17" s="174">
        <f t="shared" si="3"/>
        <v>5</v>
      </c>
      <c r="I17" s="174">
        <f t="shared" si="3"/>
        <v>223644</v>
      </c>
      <c r="J17" s="138">
        <v>24</v>
      </c>
      <c r="K17" s="138">
        <v>679765</v>
      </c>
      <c r="L17" s="154">
        <f>ROUND((I17+K17)/'第１表'!J17,1)</f>
        <v>36.4</v>
      </c>
      <c r="M17" s="138">
        <v>319</v>
      </c>
      <c r="N17" s="138">
        <v>57</v>
      </c>
      <c r="O17" s="138">
        <v>4</v>
      </c>
      <c r="P17" s="138">
        <f t="shared" si="8"/>
        <v>380</v>
      </c>
      <c r="Q17" s="138">
        <v>24659</v>
      </c>
      <c r="R17" s="138">
        <v>9972</v>
      </c>
      <c r="S17" s="154">
        <f>ROUND(Q17/('第１表'!$J17)*100,1)</f>
        <v>99.5</v>
      </c>
      <c r="T17" s="138">
        <v>7478</v>
      </c>
      <c r="U17" s="138">
        <v>9398</v>
      </c>
      <c r="V17" s="154">
        <f>ROUND(T17/('第１表'!$J17)*100,1)</f>
        <v>30.2</v>
      </c>
      <c r="W17" s="138">
        <v>0</v>
      </c>
      <c r="X17" s="138">
        <v>0</v>
      </c>
      <c r="Y17" s="138">
        <v>8229</v>
      </c>
      <c r="Z17" s="138">
        <v>6705000</v>
      </c>
      <c r="AA17" s="138">
        <v>4180000</v>
      </c>
      <c r="AB17" s="138">
        <v>4180000</v>
      </c>
      <c r="AC17" s="138">
        <v>8229</v>
      </c>
      <c r="AD17" s="138">
        <v>6457</v>
      </c>
      <c r="AE17" s="154">
        <f>ROUND(Y17/('第１表'!J17)*100,1)</f>
        <v>33.2</v>
      </c>
      <c r="AF17" s="176">
        <f>ROUND(AA17/'第１表'!S17/10000,1)</f>
        <v>0.5</v>
      </c>
      <c r="AG17" s="154">
        <f t="shared" si="0"/>
        <v>100</v>
      </c>
      <c r="AH17" s="154">
        <f t="shared" si="1"/>
        <v>62.3</v>
      </c>
      <c r="AI17" s="138">
        <v>8138</v>
      </c>
      <c r="AJ17" s="138">
        <v>8138</v>
      </c>
      <c r="AK17" s="138">
        <v>8138</v>
      </c>
      <c r="AL17" s="138">
        <v>4170000</v>
      </c>
      <c r="AM17" s="138">
        <v>4170000</v>
      </c>
      <c r="AN17" s="138">
        <v>5883</v>
      </c>
      <c r="AO17" s="154">
        <f>ROUND(AJ17/('第１表'!J17)*100,1)</f>
        <v>32.8</v>
      </c>
      <c r="AP17" s="154">
        <f>ROUND(AM17/('第１表'!S17*1000000)*100,1)</f>
        <v>0.5</v>
      </c>
      <c r="AQ17" s="138">
        <v>0</v>
      </c>
      <c r="AR17" s="138">
        <v>0</v>
      </c>
      <c r="AS17" s="138">
        <v>0</v>
      </c>
      <c r="AT17" s="138">
        <v>0</v>
      </c>
      <c r="AU17" s="138">
        <v>0</v>
      </c>
      <c r="AV17" s="138">
        <v>0</v>
      </c>
      <c r="AW17" s="154">
        <f>ROUND(AR17/('第１表'!J17)*100,1)</f>
        <v>0</v>
      </c>
      <c r="AX17" s="154">
        <f>ROUND(AU17/('第１表'!S17*1000000)*100,1)</f>
        <v>0</v>
      </c>
      <c r="AY17" s="138">
        <v>0</v>
      </c>
      <c r="AZ17" s="138">
        <v>4110</v>
      </c>
      <c r="BA17" s="3"/>
      <c r="BB17" s="174">
        <f t="shared" si="4"/>
        <v>20477</v>
      </c>
      <c r="BC17" s="174">
        <f t="shared" si="5"/>
        <v>8350000</v>
      </c>
      <c r="BD17" s="154">
        <f>ROUND(((AC17+AK17+AS17+AY17+AZ17)/('第１表'!J17))*100,1)</f>
        <v>82.6</v>
      </c>
      <c r="BE17" s="154">
        <f>ROUND((AD17+AN17+AV17+AY17+AZ17)/('第１表'!J17)*100,1)</f>
        <v>66.4</v>
      </c>
      <c r="BF17" s="31"/>
      <c r="BG17" s="224" t="s">
        <v>2</v>
      </c>
      <c r="BH17" s="238"/>
      <c r="BI17" s="225" t="s">
        <v>245</v>
      </c>
      <c r="BK17" s="138">
        <v>0</v>
      </c>
      <c r="BL17" s="138">
        <v>0</v>
      </c>
      <c r="BM17" s="138">
        <f t="shared" si="6"/>
        <v>0</v>
      </c>
      <c r="BN17" s="138">
        <v>0</v>
      </c>
      <c r="BO17" s="138">
        <v>0</v>
      </c>
      <c r="BP17" s="138">
        <v>10</v>
      </c>
      <c r="BQ17" s="138">
        <v>0</v>
      </c>
      <c r="BR17" s="138">
        <f t="shared" si="7"/>
        <v>10</v>
      </c>
      <c r="BS17" s="138">
        <v>67</v>
      </c>
      <c r="BT17" s="138">
        <v>894</v>
      </c>
      <c r="BU17" s="138">
        <v>127</v>
      </c>
      <c r="BV17" s="138">
        <v>4</v>
      </c>
      <c r="BW17" s="138">
        <v>0</v>
      </c>
      <c r="BX17" s="138">
        <f t="shared" si="2"/>
        <v>4</v>
      </c>
      <c r="BY17" s="138">
        <v>23</v>
      </c>
      <c r="BZ17" s="138">
        <v>491</v>
      </c>
      <c r="CA17" s="138">
        <v>62</v>
      </c>
    </row>
    <row r="18" spans="1:79" ht="23.25" customHeight="1">
      <c r="A18" s="8" t="s">
        <v>131</v>
      </c>
      <c r="B18" s="158">
        <v>46</v>
      </c>
      <c r="C18" s="158">
        <v>1013300</v>
      </c>
      <c r="D18" s="158">
        <v>21</v>
      </c>
      <c r="E18" s="158">
        <v>709071</v>
      </c>
      <c r="F18" s="158">
        <v>0</v>
      </c>
      <c r="G18" s="158">
        <v>0</v>
      </c>
      <c r="H18" s="175">
        <f t="shared" si="3"/>
        <v>67</v>
      </c>
      <c r="I18" s="175">
        <f t="shared" si="3"/>
        <v>1722371</v>
      </c>
      <c r="J18" s="158">
        <v>24</v>
      </c>
      <c r="K18" s="158">
        <v>142720</v>
      </c>
      <c r="L18" s="154">
        <f>ROUND((I18+K18)/'第１表'!J18,1)</f>
        <v>16.3</v>
      </c>
      <c r="M18" s="158">
        <v>927</v>
      </c>
      <c r="N18" s="158">
        <v>60</v>
      </c>
      <c r="O18" s="158">
        <v>2</v>
      </c>
      <c r="P18" s="138">
        <f t="shared" si="8"/>
        <v>989</v>
      </c>
      <c r="Q18" s="158">
        <v>114019</v>
      </c>
      <c r="R18" s="158">
        <v>33743</v>
      </c>
      <c r="S18" s="157">
        <f>ROUND(Q18/('第１表'!$J18)*100,1)</f>
        <v>99.5</v>
      </c>
      <c r="T18" s="158">
        <v>33554</v>
      </c>
      <c r="U18" s="158">
        <v>40968</v>
      </c>
      <c r="V18" s="157">
        <f>ROUND(T18/('第１表'!$J18)*100,1)</f>
        <v>29.3</v>
      </c>
      <c r="W18" s="158">
        <v>0</v>
      </c>
      <c r="X18" s="158">
        <v>76</v>
      </c>
      <c r="Y18" s="158">
        <v>55132</v>
      </c>
      <c r="Z18" s="158">
        <v>31806000</v>
      </c>
      <c r="AA18" s="158">
        <v>19500100</v>
      </c>
      <c r="AB18" s="158">
        <v>19500100</v>
      </c>
      <c r="AC18" s="158">
        <v>55132</v>
      </c>
      <c r="AD18" s="158">
        <v>44531</v>
      </c>
      <c r="AE18" s="157">
        <f>ROUND(Y18/('第１表'!J18)*100,1)</f>
        <v>48.1</v>
      </c>
      <c r="AF18" s="177">
        <f>ROUND(AA18/'第１表'!S18/10000,1)</f>
        <v>2</v>
      </c>
      <c r="AG18" s="154">
        <f t="shared" si="0"/>
        <v>100</v>
      </c>
      <c r="AH18" s="154">
        <f t="shared" si="1"/>
        <v>61.3</v>
      </c>
      <c r="AI18" s="158">
        <v>16287</v>
      </c>
      <c r="AJ18" s="158">
        <v>16287</v>
      </c>
      <c r="AK18" s="158">
        <v>16287</v>
      </c>
      <c r="AL18" s="158">
        <v>10052000</v>
      </c>
      <c r="AM18" s="158">
        <v>10052000</v>
      </c>
      <c r="AN18" s="158">
        <v>15249</v>
      </c>
      <c r="AO18" s="157">
        <f>ROUND(AJ18/('第１表'!J18)*100,1)</f>
        <v>14.2</v>
      </c>
      <c r="AP18" s="157">
        <f>ROUND(AM18/('第１表'!S18*1000000)*100,1)</f>
        <v>1</v>
      </c>
      <c r="AQ18" s="158">
        <v>0</v>
      </c>
      <c r="AR18" s="158">
        <v>0</v>
      </c>
      <c r="AS18" s="158">
        <v>0</v>
      </c>
      <c r="AT18" s="158">
        <v>0</v>
      </c>
      <c r="AU18" s="158">
        <v>0</v>
      </c>
      <c r="AV18" s="158">
        <v>0</v>
      </c>
      <c r="AW18" s="157">
        <f>ROUND(AR18/('第１表'!J18)*100,1)</f>
        <v>0</v>
      </c>
      <c r="AX18" s="157">
        <f>ROUND(AU18/('第１表'!S18*1000000)*100,1)</f>
        <v>0</v>
      </c>
      <c r="AY18" s="158">
        <v>1075</v>
      </c>
      <c r="AZ18" s="158">
        <v>19610</v>
      </c>
      <c r="BA18" s="3"/>
      <c r="BB18" s="175">
        <f t="shared" si="4"/>
        <v>92104</v>
      </c>
      <c r="BC18" s="175">
        <f t="shared" si="5"/>
        <v>29552100</v>
      </c>
      <c r="BD18" s="157">
        <f>ROUND(((AC18+AK18+AS18+AY18+AZ18)/('第１表'!J18))*100,1)</f>
        <v>80.3</v>
      </c>
      <c r="BE18" s="157">
        <f>ROUND((AD18+AN18+AV18+AY18+AZ18)/('第１表'!J18)*100,1)</f>
        <v>70.2</v>
      </c>
      <c r="BF18" s="31"/>
      <c r="BG18" s="224"/>
      <c r="BH18" s="226" t="s">
        <v>1</v>
      </c>
      <c r="BI18" s="225"/>
      <c r="BK18" s="138">
        <v>6</v>
      </c>
      <c r="BL18" s="138">
        <v>0</v>
      </c>
      <c r="BM18" s="138">
        <f t="shared" si="6"/>
        <v>6</v>
      </c>
      <c r="BN18" s="138">
        <v>114</v>
      </c>
      <c r="BO18" s="138">
        <v>28</v>
      </c>
      <c r="BP18" s="138">
        <v>27</v>
      </c>
      <c r="BQ18" s="138">
        <v>0</v>
      </c>
      <c r="BR18" s="138">
        <f t="shared" si="7"/>
        <v>27</v>
      </c>
      <c r="BS18" s="138">
        <v>277</v>
      </c>
      <c r="BT18" s="138">
        <v>5267</v>
      </c>
      <c r="BU18" s="138">
        <v>475</v>
      </c>
      <c r="BV18" s="138">
        <v>9</v>
      </c>
      <c r="BW18" s="138">
        <v>0</v>
      </c>
      <c r="BX18" s="138">
        <f t="shared" si="2"/>
        <v>9</v>
      </c>
      <c r="BY18" s="138">
        <v>115</v>
      </c>
      <c r="BZ18" s="138">
        <v>2883</v>
      </c>
      <c r="CA18" s="138">
        <v>251</v>
      </c>
    </row>
    <row r="19" spans="1:79" ht="23.25" customHeight="1" thickBot="1">
      <c r="A19" s="72" t="s">
        <v>271</v>
      </c>
      <c r="B19" s="138">
        <v>151</v>
      </c>
      <c r="C19" s="138">
        <v>330380</v>
      </c>
      <c r="D19" s="138">
        <v>20</v>
      </c>
      <c r="E19" s="138">
        <v>11471</v>
      </c>
      <c r="F19" s="174">
        <v>2</v>
      </c>
      <c r="G19" s="174">
        <v>21060</v>
      </c>
      <c r="H19" s="174">
        <f>B19+D19+F19</f>
        <v>173</v>
      </c>
      <c r="I19" s="174">
        <f>C19+E19+G19</f>
        <v>362911</v>
      </c>
      <c r="J19" s="138">
        <v>18</v>
      </c>
      <c r="K19" s="138">
        <v>22033</v>
      </c>
      <c r="L19" s="154">
        <f>ROUND((I19+K19)/'第１表'!J19,1)</f>
        <v>6.9</v>
      </c>
      <c r="M19" s="138">
        <v>10</v>
      </c>
      <c r="N19" s="138">
        <v>0</v>
      </c>
      <c r="O19" s="138">
        <v>0</v>
      </c>
      <c r="P19" s="138">
        <f>SUM(M19:O19)</f>
        <v>10</v>
      </c>
      <c r="Q19" s="138">
        <v>55506</v>
      </c>
      <c r="R19" s="138">
        <v>17603</v>
      </c>
      <c r="S19" s="154">
        <f>ROUND(Q19/('第１表'!$J19)*100,1)</f>
        <v>99.8</v>
      </c>
      <c r="T19" s="138">
        <v>6688</v>
      </c>
      <c r="U19" s="138">
        <v>12550</v>
      </c>
      <c r="V19" s="154">
        <f>ROUND(T19/('第１表'!$J19)*100,1)</f>
        <v>12</v>
      </c>
      <c r="W19" s="138">
        <v>0</v>
      </c>
      <c r="X19" s="138">
        <v>0</v>
      </c>
      <c r="Y19" s="138">
        <v>39111</v>
      </c>
      <c r="Z19" s="138">
        <v>13548000</v>
      </c>
      <c r="AA19" s="138">
        <v>7744843</v>
      </c>
      <c r="AB19" s="138">
        <v>7744843</v>
      </c>
      <c r="AC19" s="138">
        <v>39111</v>
      </c>
      <c r="AD19" s="138">
        <v>37333</v>
      </c>
      <c r="AE19" s="167">
        <f>ROUND(Y19/('第１表'!J19)*100,1)</f>
        <v>70.3</v>
      </c>
      <c r="AF19" s="178">
        <f>ROUND(AA19/'第１表'!S19/10000,1)</f>
        <v>4.2</v>
      </c>
      <c r="AG19" s="165">
        <f>ROUND(AB19/AA19*100,1)</f>
        <v>100</v>
      </c>
      <c r="AH19" s="165">
        <f>ROUND(AA19/Z19*100,1)</f>
        <v>57.2</v>
      </c>
      <c r="AI19" s="138">
        <v>0</v>
      </c>
      <c r="AJ19" s="138">
        <v>0</v>
      </c>
      <c r="AK19" s="138">
        <v>0</v>
      </c>
      <c r="AL19" s="138">
        <v>0</v>
      </c>
      <c r="AM19" s="138">
        <v>0</v>
      </c>
      <c r="AN19" s="138">
        <v>0</v>
      </c>
      <c r="AO19" s="154">
        <f>ROUND(AJ19/('第１表'!J19)*100,1)</f>
        <v>0</v>
      </c>
      <c r="AP19" s="167">
        <f>ROUND(AM19/('第１表'!S19*1000000)*100,1)</f>
        <v>0</v>
      </c>
      <c r="AQ19" s="138">
        <v>0</v>
      </c>
      <c r="AR19" s="138">
        <v>0</v>
      </c>
      <c r="AS19" s="138">
        <v>0</v>
      </c>
      <c r="AT19" s="138">
        <v>0</v>
      </c>
      <c r="AU19" s="138">
        <v>0</v>
      </c>
      <c r="AV19" s="138">
        <v>0</v>
      </c>
      <c r="AW19" s="167">
        <f>ROUND(AR19/('第１表'!J19)*100,1)</f>
        <v>0</v>
      </c>
      <c r="AX19" s="167">
        <f>ROUND(AU19/('第１表'!S19*1000000)*100,1)</f>
        <v>0</v>
      </c>
      <c r="AY19" s="138">
        <v>1778</v>
      </c>
      <c r="AZ19" s="138">
        <v>7880</v>
      </c>
      <c r="BA19" s="3"/>
      <c r="BB19" s="89">
        <f>AC19+AK19+AS19+AY19+AZ19</f>
        <v>48769</v>
      </c>
      <c r="BC19" s="89">
        <f>AA19+AM19+AU19</f>
        <v>7744843</v>
      </c>
      <c r="BD19" s="167">
        <f>ROUND(((AC19+AK19+AS19+AY19+AZ19)/('第１表'!J19))*100,1)</f>
        <v>87.7</v>
      </c>
      <c r="BE19" s="167">
        <f>ROUND((AD19+AN19+AV19+AY19+AZ19)/('第１表'!J19)*100,1)</f>
        <v>84.5</v>
      </c>
      <c r="BF19" s="31"/>
      <c r="BG19" s="29"/>
      <c r="BH19" s="227"/>
      <c r="BI19" s="71"/>
      <c r="BK19" s="190">
        <v>0</v>
      </c>
      <c r="BL19" s="190">
        <v>0</v>
      </c>
      <c r="BM19" s="190">
        <v>0</v>
      </c>
      <c r="BN19" s="190">
        <v>0</v>
      </c>
      <c r="BO19" s="190">
        <v>0</v>
      </c>
      <c r="BP19" s="190">
        <v>9</v>
      </c>
      <c r="BQ19" s="190">
        <v>0</v>
      </c>
      <c r="BR19" s="138">
        <f t="shared" si="7"/>
        <v>9</v>
      </c>
      <c r="BS19" s="190">
        <v>133</v>
      </c>
      <c r="BT19" s="190">
        <v>3243</v>
      </c>
      <c r="BU19" s="190">
        <v>222</v>
      </c>
      <c r="BV19" s="190">
        <v>6</v>
      </c>
      <c r="BW19" s="190">
        <v>0</v>
      </c>
      <c r="BX19" s="138">
        <f t="shared" si="2"/>
        <v>6</v>
      </c>
      <c r="BY19" s="190">
        <v>65</v>
      </c>
      <c r="BZ19" s="190">
        <v>1625</v>
      </c>
      <c r="CA19" s="190">
        <v>132</v>
      </c>
    </row>
    <row r="20" spans="1:79" ht="23.25" customHeight="1" thickBot="1">
      <c r="A20" s="9" t="s">
        <v>23</v>
      </c>
      <c r="B20" s="77">
        <f aca="true" t="shared" si="9" ref="B20:K20">SUM(B6:B19)</f>
        <v>1160</v>
      </c>
      <c r="C20" s="77">
        <f t="shared" si="9"/>
        <v>11567509</v>
      </c>
      <c r="D20" s="77">
        <f t="shared" si="9"/>
        <v>133</v>
      </c>
      <c r="E20" s="77">
        <f t="shared" si="9"/>
        <v>2118474</v>
      </c>
      <c r="F20" s="77">
        <f t="shared" si="9"/>
        <v>14</v>
      </c>
      <c r="G20" s="77">
        <f>SUM(G6:G19)</f>
        <v>1481014</v>
      </c>
      <c r="H20" s="77">
        <f t="shared" si="9"/>
        <v>1307</v>
      </c>
      <c r="I20" s="77">
        <f t="shared" si="9"/>
        <v>15166997</v>
      </c>
      <c r="J20" s="77">
        <f t="shared" si="9"/>
        <v>149</v>
      </c>
      <c r="K20" s="77">
        <f t="shared" si="9"/>
        <v>3177885</v>
      </c>
      <c r="L20" s="163">
        <f>ROUND((I20+K20)/'第１表'!J20,1)</f>
        <v>18.3</v>
      </c>
      <c r="M20" s="77">
        <f aca="true" t="shared" si="10" ref="M20:R20">SUM(M6:M19)</f>
        <v>12225</v>
      </c>
      <c r="N20" s="77">
        <f t="shared" si="10"/>
        <v>270</v>
      </c>
      <c r="O20" s="77">
        <f t="shared" si="10"/>
        <v>459</v>
      </c>
      <c r="P20" s="77">
        <f>SUM(P6:P19)</f>
        <v>12954</v>
      </c>
      <c r="Q20" s="77">
        <f t="shared" si="10"/>
        <v>999582</v>
      </c>
      <c r="R20" s="77">
        <f t="shared" si="10"/>
        <v>319098</v>
      </c>
      <c r="S20" s="163">
        <f>ROUND(Q20/('第１表'!$J20)*100,1)</f>
        <v>99.5</v>
      </c>
      <c r="T20" s="77">
        <f>SUM(T6:T19)</f>
        <v>210434</v>
      </c>
      <c r="U20" s="77">
        <f>SUM(U6:U19)</f>
        <v>309563</v>
      </c>
      <c r="V20" s="163">
        <f>ROUND(T20/('第１表'!$J20)*100,1)</f>
        <v>20.9</v>
      </c>
      <c r="W20" s="77">
        <f aca="true" t="shared" si="11" ref="W20:AD20">SUM(W6:W19)</f>
        <v>9301</v>
      </c>
      <c r="X20" s="77">
        <f t="shared" si="11"/>
        <v>430</v>
      </c>
      <c r="Y20" s="77">
        <f t="shared" si="11"/>
        <v>646171</v>
      </c>
      <c r="Z20" s="77">
        <f t="shared" si="11"/>
        <v>257061500</v>
      </c>
      <c r="AA20" s="77">
        <f t="shared" si="11"/>
        <v>198645043</v>
      </c>
      <c r="AB20" s="77">
        <f t="shared" si="11"/>
        <v>197886243</v>
      </c>
      <c r="AC20" s="77">
        <f t="shared" si="11"/>
        <v>642895</v>
      </c>
      <c r="AD20" s="77">
        <f t="shared" si="11"/>
        <v>581670</v>
      </c>
      <c r="AE20" s="179">
        <f>ROUND(Y20/('第１表'!J20)*100,1)</f>
        <v>64.3</v>
      </c>
      <c r="AF20" s="180">
        <f>ROUND(AA20/'第１表'!S20/10000,1)</f>
        <v>2.1</v>
      </c>
      <c r="AG20" s="163">
        <f t="shared" si="0"/>
        <v>99.6</v>
      </c>
      <c r="AH20" s="163">
        <f t="shared" si="1"/>
        <v>77.3</v>
      </c>
      <c r="AI20" s="77">
        <f aca="true" t="shared" si="12" ref="AI20:AN20">SUM(AI6:AI19)</f>
        <v>63540</v>
      </c>
      <c r="AJ20" s="77">
        <f t="shared" si="12"/>
        <v>63540</v>
      </c>
      <c r="AK20" s="77">
        <f t="shared" si="12"/>
        <v>63540</v>
      </c>
      <c r="AL20" s="77">
        <f t="shared" si="12"/>
        <v>47772000</v>
      </c>
      <c r="AM20" s="77">
        <f t="shared" si="12"/>
        <v>47772000</v>
      </c>
      <c r="AN20" s="77">
        <f t="shared" si="12"/>
        <v>55661</v>
      </c>
      <c r="AO20" s="163">
        <f>ROUND(AJ20/('第１表'!J20)*100,1)</f>
        <v>6.3</v>
      </c>
      <c r="AP20" s="179">
        <f>ROUND(AM20/('第１表'!S20*1000000)*100,1)</f>
        <v>0.5</v>
      </c>
      <c r="AQ20" s="77">
        <f aca="true" t="shared" si="13" ref="AQ20:AV20">SUM(AQ6:AQ19)</f>
        <v>6545</v>
      </c>
      <c r="AR20" s="77">
        <f t="shared" si="13"/>
        <v>6545</v>
      </c>
      <c r="AS20" s="77">
        <f t="shared" si="13"/>
        <v>6545</v>
      </c>
      <c r="AT20" s="77">
        <f t="shared" si="13"/>
        <v>7823200</v>
      </c>
      <c r="AU20" s="77">
        <f t="shared" si="13"/>
        <v>7823200</v>
      </c>
      <c r="AV20" s="77">
        <f t="shared" si="13"/>
        <v>4441</v>
      </c>
      <c r="AW20" s="179">
        <f>ROUND(AR20/('第１表'!J20)*100,1)</f>
        <v>0.7</v>
      </c>
      <c r="AX20" s="179">
        <f>ROUND(AU20/('第１表'!S20*1000000)*100,1)</f>
        <v>0.1</v>
      </c>
      <c r="AY20" s="77">
        <f>SUM(AY6:AY19)</f>
        <v>3174</v>
      </c>
      <c r="AZ20" s="77">
        <f>SUM(AZ6:AZ19)</f>
        <v>127204</v>
      </c>
      <c r="BA20" s="3"/>
      <c r="BB20" s="181">
        <f t="shared" si="4"/>
        <v>843358</v>
      </c>
      <c r="BC20" s="181">
        <f t="shared" si="5"/>
        <v>254240243</v>
      </c>
      <c r="BD20" s="179">
        <f>ROUND(((AC20+AK20+AS20+AY20+AZ20)/('第１表'!J20))*100,1)</f>
        <v>83.9</v>
      </c>
      <c r="BE20" s="179">
        <f>ROUND((AD20+AN20+AV20+AY20+AZ20)/('第１表'!J20)*100,1)</f>
        <v>76.8</v>
      </c>
      <c r="BF20" s="31"/>
      <c r="BG20" s="31"/>
      <c r="BH20" s="227"/>
      <c r="BI20" s="36"/>
      <c r="BK20" s="77">
        <f aca="true" t="shared" si="14" ref="BK20:BQ20">SUM(BK6:BK19)</f>
        <v>24</v>
      </c>
      <c r="BL20" s="77">
        <f t="shared" si="14"/>
        <v>0</v>
      </c>
      <c r="BM20" s="77">
        <f t="shared" si="14"/>
        <v>24</v>
      </c>
      <c r="BN20" s="77">
        <f t="shared" si="14"/>
        <v>515</v>
      </c>
      <c r="BO20" s="77">
        <f t="shared" si="14"/>
        <v>125</v>
      </c>
      <c r="BP20" s="77">
        <f t="shared" si="14"/>
        <v>224</v>
      </c>
      <c r="BQ20" s="77">
        <f t="shared" si="14"/>
        <v>0</v>
      </c>
      <c r="BR20" s="77">
        <f>SUM(BP20:BQ20)</f>
        <v>224</v>
      </c>
      <c r="BS20" s="77">
        <f>SUM(BS6:BS19)</f>
        <v>2402</v>
      </c>
      <c r="BT20" s="77">
        <f>SUM(BT6:BT19)</f>
        <v>46204</v>
      </c>
      <c r="BU20" s="77">
        <f>SUM(BU6:BU19)</f>
        <v>4309</v>
      </c>
      <c r="BV20" s="77">
        <f>SUM(BV6:BV19)</f>
        <v>114</v>
      </c>
      <c r="BW20" s="77">
        <f>SUM(BW6:BW19)</f>
        <v>1</v>
      </c>
      <c r="BX20" s="77">
        <f t="shared" si="2"/>
        <v>115</v>
      </c>
      <c r="BY20" s="77">
        <f>SUM(BY6:BY19)</f>
        <v>1080</v>
      </c>
      <c r="BZ20" s="77">
        <f>SUM(BZ6:BZ19)</f>
        <v>24919</v>
      </c>
      <c r="CA20" s="77">
        <f>SUM(CA6:CA19)</f>
        <v>2485</v>
      </c>
    </row>
    <row r="21" spans="1:79" ht="23.25" customHeight="1">
      <c r="A21" s="10" t="s">
        <v>24</v>
      </c>
      <c r="B21" s="148">
        <v>2</v>
      </c>
      <c r="C21" s="148">
        <v>145093</v>
      </c>
      <c r="D21" s="148">
        <v>2</v>
      </c>
      <c r="E21" s="148">
        <v>2882</v>
      </c>
      <c r="F21" s="148">
        <v>3</v>
      </c>
      <c r="G21" s="148">
        <v>854567</v>
      </c>
      <c r="H21" s="174">
        <f aca="true" t="shared" si="15" ref="H21:H39">B21+D21+F21</f>
        <v>7</v>
      </c>
      <c r="I21" s="174">
        <f aca="true" t="shared" si="16" ref="I21:I39">C21+E21+G21</f>
        <v>1002542</v>
      </c>
      <c r="J21" s="148">
        <v>0</v>
      </c>
      <c r="K21" s="148">
        <v>0</v>
      </c>
      <c r="L21" s="154">
        <f>ROUND((I21+K21)/'第１表'!J21,1)</f>
        <v>62.2</v>
      </c>
      <c r="M21" s="148">
        <v>241</v>
      </c>
      <c r="N21" s="148">
        <v>0</v>
      </c>
      <c r="O21" s="148">
        <v>80</v>
      </c>
      <c r="P21" s="138">
        <f>SUM(M21:O21)</f>
        <v>321</v>
      </c>
      <c r="Q21" s="138">
        <v>15968</v>
      </c>
      <c r="R21" s="148">
        <v>6033</v>
      </c>
      <c r="S21" s="165">
        <f>ROUND(Q21/('第１表'!$J21)*100,1)</f>
        <v>99.1</v>
      </c>
      <c r="T21" s="148">
        <v>4027</v>
      </c>
      <c r="U21" s="148">
        <v>3331</v>
      </c>
      <c r="V21" s="165">
        <f>ROUND(T21/('第１表'!$J21)*100,1)</f>
        <v>25</v>
      </c>
      <c r="W21" s="148">
        <v>132</v>
      </c>
      <c r="X21" s="148">
        <v>0</v>
      </c>
      <c r="Y21" s="148">
        <v>9284</v>
      </c>
      <c r="Z21" s="148">
        <v>7229000</v>
      </c>
      <c r="AA21" s="148">
        <v>6617000</v>
      </c>
      <c r="AB21" s="148">
        <v>6617000</v>
      </c>
      <c r="AC21" s="148">
        <v>9284</v>
      </c>
      <c r="AD21" s="148">
        <v>7724</v>
      </c>
      <c r="AE21" s="165">
        <f>ROUND(Y21/('第１表'!J21)*100,1)</f>
        <v>57.6</v>
      </c>
      <c r="AF21" s="182">
        <f>ROUND(AA21/'第１表'!S21/10000,1)</f>
        <v>1.1</v>
      </c>
      <c r="AG21" s="165">
        <f t="shared" si="0"/>
        <v>100</v>
      </c>
      <c r="AH21" s="165">
        <f t="shared" si="1"/>
        <v>91.5</v>
      </c>
      <c r="AI21" s="148">
        <v>1777</v>
      </c>
      <c r="AJ21" s="148">
        <v>1777</v>
      </c>
      <c r="AK21" s="148">
        <v>1777</v>
      </c>
      <c r="AL21" s="148">
        <v>1085000</v>
      </c>
      <c r="AM21" s="148">
        <v>1085000</v>
      </c>
      <c r="AN21" s="148">
        <v>1295</v>
      </c>
      <c r="AO21" s="183">
        <f>ROUND(AJ21/('第１表'!J21)*100,1)</f>
        <v>11</v>
      </c>
      <c r="AP21" s="165">
        <f>ROUND(AM21/('第１表'!S21*1000000)*100,1)</f>
        <v>0.2</v>
      </c>
      <c r="AQ21" s="148">
        <v>0</v>
      </c>
      <c r="AR21" s="148">
        <v>0</v>
      </c>
      <c r="AS21" s="148">
        <v>0</v>
      </c>
      <c r="AT21" s="148">
        <v>0</v>
      </c>
      <c r="AU21" s="148">
        <v>0</v>
      </c>
      <c r="AV21" s="148">
        <v>0</v>
      </c>
      <c r="AW21" s="165">
        <f>ROUND(AR21/('第１表'!J21)*100,1)</f>
        <v>0</v>
      </c>
      <c r="AX21" s="165">
        <f>ROUND(AU21/('第１表'!S21*1000000)*100,1)</f>
        <v>0</v>
      </c>
      <c r="AY21" s="148">
        <v>0</v>
      </c>
      <c r="AZ21" s="148">
        <v>2671</v>
      </c>
      <c r="BA21" s="3"/>
      <c r="BB21" s="83">
        <f t="shared" si="4"/>
        <v>13732</v>
      </c>
      <c r="BC21" s="83">
        <f t="shared" si="5"/>
        <v>7702000</v>
      </c>
      <c r="BD21" s="165">
        <f>ROUND(((AC21+AK21+AS21+AY21+AZ21)/('第１表'!J21))*100,1)</f>
        <v>85.2</v>
      </c>
      <c r="BE21" s="165">
        <f>ROUND((AD21+AN21+AV21+AY21+AZ21)/('第１表'!J21)*100,1)</f>
        <v>72.6</v>
      </c>
      <c r="BF21" s="31"/>
      <c r="BG21" s="38"/>
      <c r="BH21" s="39"/>
      <c r="BI21" s="40"/>
      <c r="BK21" s="148">
        <v>0</v>
      </c>
      <c r="BL21" s="148">
        <v>0</v>
      </c>
      <c r="BM21" s="148">
        <f t="shared" si="6"/>
        <v>0</v>
      </c>
      <c r="BN21" s="148">
        <v>0</v>
      </c>
      <c r="BO21" s="148">
        <v>0</v>
      </c>
      <c r="BP21" s="148">
        <v>5</v>
      </c>
      <c r="BQ21" s="148">
        <v>0</v>
      </c>
      <c r="BR21" s="148">
        <f t="shared" si="7"/>
        <v>5</v>
      </c>
      <c r="BS21" s="148">
        <v>45</v>
      </c>
      <c r="BT21" s="148">
        <v>682</v>
      </c>
      <c r="BU21" s="148">
        <v>93</v>
      </c>
      <c r="BV21" s="148">
        <v>1</v>
      </c>
      <c r="BW21" s="148">
        <v>0</v>
      </c>
      <c r="BX21" s="148">
        <f t="shared" si="2"/>
        <v>1</v>
      </c>
      <c r="BY21" s="148">
        <v>16</v>
      </c>
      <c r="BZ21" s="148">
        <v>368</v>
      </c>
      <c r="CA21" s="148">
        <v>40</v>
      </c>
    </row>
    <row r="22" spans="1:79" ht="23.25" customHeight="1">
      <c r="A22" s="10" t="s">
        <v>25</v>
      </c>
      <c r="B22" s="138">
        <v>0</v>
      </c>
      <c r="C22" s="138">
        <v>0</v>
      </c>
      <c r="D22" s="138">
        <v>0</v>
      </c>
      <c r="E22" s="138">
        <v>0</v>
      </c>
      <c r="F22" s="174">
        <v>0</v>
      </c>
      <c r="G22" s="174">
        <v>0</v>
      </c>
      <c r="H22" s="174">
        <f t="shared" si="15"/>
        <v>0</v>
      </c>
      <c r="I22" s="174">
        <f t="shared" si="16"/>
        <v>0</v>
      </c>
      <c r="J22" s="138">
        <v>9</v>
      </c>
      <c r="K22" s="138">
        <v>28173</v>
      </c>
      <c r="L22" s="154">
        <f>ROUND((I22+K22)/'第１表'!J22,1)</f>
        <v>4.8</v>
      </c>
      <c r="M22" s="138">
        <v>67</v>
      </c>
      <c r="N22" s="138">
        <v>0</v>
      </c>
      <c r="O22" s="138">
        <v>0</v>
      </c>
      <c r="P22" s="138">
        <f aca="true" t="shared" si="17" ref="P22:P39">SUM(M22:O22)</f>
        <v>67</v>
      </c>
      <c r="Q22" s="138">
        <v>5818</v>
      </c>
      <c r="R22" s="138">
        <v>1711</v>
      </c>
      <c r="S22" s="154">
        <f>ROUND(Q22/('第１表'!$J22)*100,1)</f>
        <v>99</v>
      </c>
      <c r="T22" s="138">
        <v>2437</v>
      </c>
      <c r="U22" s="138">
        <v>1723</v>
      </c>
      <c r="V22" s="154">
        <f>ROUND(T22/('第１表'!$J22)*100,1)</f>
        <v>41.5</v>
      </c>
      <c r="W22" s="138">
        <v>0</v>
      </c>
      <c r="X22" s="138"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v>0</v>
      </c>
      <c r="AD22" s="138">
        <v>0</v>
      </c>
      <c r="AE22" s="154">
        <f>ROUND(Y22/('第１表'!J22)*100,1)</f>
        <v>0</v>
      </c>
      <c r="AF22" s="176">
        <f>ROUND(AA22/'第１表'!S22/10000,1)</f>
        <v>0</v>
      </c>
      <c r="AG22" s="165" t="e">
        <f>ROUND(AB22/AA22*100,1)</f>
        <v>#DIV/0!</v>
      </c>
      <c r="AH22" s="165" t="e">
        <f t="shared" si="1"/>
        <v>#DIV/0!</v>
      </c>
      <c r="AI22" s="138">
        <v>1860</v>
      </c>
      <c r="AJ22" s="138">
        <v>1860</v>
      </c>
      <c r="AK22" s="138">
        <v>1860</v>
      </c>
      <c r="AL22" s="138">
        <v>670000</v>
      </c>
      <c r="AM22" s="138">
        <v>670000</v>
      </c>
      <c r="AN22" s="138">
        <v>1406</v>
      </c>
      <c r="AO22" s="154">
        <f>ROUND(AJ22/('第１表'!J22)*100,1)</f>
        <v>31.7</v>
      </c>
      <c r="AP22" s="154">
        <f>ROUND(AM22/('第１表'!S22*1000000)*100,1)</f>
        <v>0.2</v>
      </c>
      <c r="AQ22" s="138">
        <v>0</v>
      </c>
      <c r="AR22" s="138">
        <v>0</v>
      </c>
      <c r="AS22" s="138">
        <v>0</v>
      </c>
      <c r="AT22" s="138">
        <v>0</v>
      </c>
      <c r="AU22" s="138">
        <v>0</v>
      </c>
      <c r="AV22" s="138">
        <v>0</v>
      </c>
      <c r="AW22" s="154">
        <f>ROUND(AR22/('第１表'!J22)*100,1)</f>
        <v>0</v>
      </c>
      <c r="AX22" s="154">
        <f>ROUND(AU22/('第１表'!S22*1000000)*100,1)</f>
        <v>0</v>
      </c>
      <c r="AY22" s="138">
        <v>0</v>
      </c>
      <c r="AZ22" s="138">
        <v>1534</v>
      </c>
      <c r="BA22" s="3"/>
      <c r="BB22" s="174">
        <f t="shared" si="4"/>
        <v>3394</v>
      </c>
      <c r="BC22" s="174">
        <f t="shared" si="5"/>
        <v>670000</v>
      </c>
      <c r="BD22" s="154">
        <f>ROUND(((AC22+AK22+AS22+AY22+AZ22)/('第１表'!J22))*100,1)</f>
        <v>57.8</v>
      </c>
      <c r="BE22" s="154">
        <f>ROUND((AD22+AN22+AV22+AY22+AZ22)/('第１表'!J22)*100,1)</f>
        <v>50.1</v>
      </c>
      <c r="BF22" s="31"/>
      <c r="BK22" s="138">
        <v>0</v>
      </c>
      <c r="BL22" s="138">
        <v>0</v>
      </c>
      <c r="BM22" s="138">
        <f t="shared" si="6"/>
        <v>0</v>
      </c>
      <c r="BN22" s="138">
        <v>0</v>
      </c>
      <c r="BO22" s="138">
        <v>0</v>
      </c>
      <c r="BP22" s="138">
        <v>4</v>
      </c>
      <c r="BQ22" s="138">
        <v>0</v>
      </c>
      <c r="BR22" s="138">
        <f t="shared" si="7"/>
        <v>4</v>
      </c>
      <c r="BS22" s="138">
        <v>22</v>
      </c>
      <c r="BT22" s="138">
        <v>180</v>
      </c>
      <c r="BU22" s="138">
        <v>46</v>
      </c>
      <c r="BV22" s="138">
        <v>3</v>
      </c>
      <c r="BW22" s="138">
        <v>0</v>
      </c>
      <c r="BX22" s="138">
        <f t="shared" si="2"/>
        <v>3</v>
      </c>
      <c r="BY22" s="138">
        <v>14</v>
      </c>
      <c r="BZ22" s="138">
        <v>93</v>
      </c>
      <c r="CA22" s="138">
        <v>36</v>
      </c>
    </row>
    <row r="23" spans="1:79" ht="23.25" customHeight="1">
      <c r="A23" s="10" t="s">
        <v>26</v>
      </c>
      <c r="B23" s="138">
        <v>0</v>
      </c>
      <c r="C23" s="138">
        <v>0</v>
      </c>
      <c r="D23" s="138">
        <v>3</v>
      </c>
      <c r="E23" s="138">
        <v>11666</v>
      </c>
      <c r="F23" s="174">
        <v>0</v>
      </c>
      <c r="G23" s="174">
        <v>0</v>
      </c>
      <c r="H23" s="174">
        <f t="shared" si="15"/>
        <v>3</v>
      </c>
      <c r="I23" s="174">
        <f t="shared" si="16"/>
        <v>11666</v>
      </c>
      <c r="J23" s="138">
        <v>0</v>
      </c>
      <c r="K23" s="138">
        <v>0</v>
      </c>
      <c r="L23" s="154">
        <f>ROUND((I23+K23)/'第１表'!J23,1)</f>
        <v>0.9</v>
      </c>
      <c r="M23" s="138">
        <v>232</v>
      </c>
      <c r="N23" s="138">
        <v>0</v>
      </c>
      <c r="O23" s="138">
        <v>40</v>
      </c>
      <c r="P23" s="138">
        <f t="shared" si="17"/>
        <v>272</v>
      </c>
      <c r="Q23" s="138">
        <v>12719</v>
      </c>
      <c r="R23" s="138">
        <v>3847</v>
      </c>
      <c r="S23" s="154">
        <f>ROUND(Q23/('第１表'!$J23)*100,1)</f>
        <v>99.2</v>
      </c>
      <c r="T23" s="138">
        <v>5864</v>
      </c>
      <c r="U23" s="138">
        <v>5619</v>
      </c>
      <c r="V23" s="154">
        <f>ROUND(T23/('第１表'!$J23)*100,1)</f>
        <v>45.7</v>
      </c>
      <c r="W23" s="138">
        <v>0</v>
      </c>
      <c r="X23" s="138">
        <v>0</v>
      </c>
      <c r="Y23" s="138">
        <v>6015</v>
      </c>
      <c r="Z23" s="138">
        <v>3320000</v>
      </c>
      <c r="AA23" s="138">
        <v>2350000</v>
      </c>
      <c r="AB23" s="138">
        <v>2350000</v>
      </c>
      <c r="AC23" s="138">
        <v>6015</v>
      </c>
      <c r="AD23" s="138">
        <v>4083</v>
      </c>
      <c r="AE23" s="154">
        <f>ROUND(Y23/('第１表'!J23)*100,1)</f>
        <v>46.9</v>
      </c>
      <c r="AF23" s="176">
        <f>ROUND(AA23/'第１表'!S23/10000,1)</f>
        <v>0.7</v>
      </c>
      <c r="AG23" s="165">
        <f>ROUND(AB23/AA23*100,1)</f>
        <v>100</v>
      </c>
      <c r="AH23" s="165">
        <f>ROUND(AA23/Z23*100,1)</f>
        <v>70.8</v>
      </c>
      <c r="AI23" s="138">
        <v>0</v>
      </c>
      <c r="AJ23" s="138">
        <v>0</v>
      </c>
      <c r="AK23" s="138">
        <v>0</v>
      </c>
      <c r="AL23" s="138">
        <v>0</v>
      </c>
      <c r="AM23" s="138">
        <v>0</v>
      </c>
      <c r="AN23" s="138">
        <v>0</v>
      </c>
      <c r="AO23" s="154">
        <f>ROUND(AJ23/('第１表'!J23)*100,1)</f>
        <v>0</v>
      </c>
      <c r="AP23" s="154">
        <f>ROUND(AM23/('第１表'!S23*1000000)*100,1)</f>
        <v>0</v>
      </c>
      <c r="AQ23" s="138">
        <v>0</v>
      </c>
      <c r="AR23" s="138">
        <v>0</v>
      </c>
      <c r="AS23" s="138">
        <v>0</v>
      </c>
      <c r="AT23" s="138">
        <v>0</v>
      </c>
      <c r="AU23" s="138">
        <v>0</v>
      </c>
      <c r="AV23" s="138">
        <v>0</v>
      </c>
      <c r="AW23" s="154">
        <f>ROUND(AR23/('第１表'!J23)*100,1)</f>
        <v>0</v>
      </c>
      <c r="AX23" s="154">
        <f>ROUND(AU23/('第１表'!S23*1000000)*100,1)</f>
        <v>0</v>
      </c>
      <c r="AY23" s="138">
        <v>0</v>
      </c>
      <c r="AZ23" s="138">
        <v>2772</v>
      </c>
      <c r="BA23" s="3"/>
      <c r="BB23" s="174">
        <f t="shared" si="4"/>
        <v>8787</v>
      </c>
      <c r="BC23" s="174">
        <f t="shared" si="5"/>
        <v>2350000</v>
      </c>
      <c r="BD23" s="154">
        <f>ROUND(((AC23+AK23+AS23+AY23+AZ23)/('第１表'!J23))*100,1)</f>
        <v>68.5</v>
      </c>
      <c r="BE23" s="154">
        <f>ROUND((AD23+AN23+AV23+AY23+AZ23)/('第１表'!J23)*100,1)</f>
        <v>53.4</v>
      </c>
      <c r="BF23" s="31"/>
      <c r="BK23" s="138">
        <v>0</v>
      </c>
      <c r="BL23" s="138">
        <v>0</v>
      </c>
      <c r="BM23" s="138">
        <f t="shared" si="6"/>
        <v>0</v>
      </c>
      <c r="BN23" s="138">
        <v>0</v>
      </c>
      <c r="BO23" s="138">
        <v>0</v>
      </c>
      <c r="BP23" s="138">
        <v>3</v>
      </c>
      <c r="BQ23" s="138">
        <v>0</v>
      </c>
      <c r="BR23" s="138">
        <f t="shared" si="7"/>
        <v>3</v>
      </c>
      <c r="BS23" s="138">
        <v>30</v>
      </c>
      <c r="BT23" s="138">
        <v>454</v>
      </c>
      <c r="BU23" s="138">
        <v>53</v>
      </c>
      <c r="BV23" s="138">
        <v>3</v>
      </c>
      <c r="BW23" s="138">
        <v>0</v>
      </c>
      <c r="BX23" s="138">
        <f t="shared" si="2"/>
        <v>3</v>
      </c>
      <c r="BY23" s="138">
        <v>16</v>
      </c>
      <c r="BZ23" s="138">
        <v>264</v>
      </c>
      <c r="CA23" s="138">
        <v>53</v>
      </c>
    </row>
    <row r="24" spans="1:79" ht="23.25" customHeight="1">
      <c r="A24" s="10" t="s">
        <v>27</v>
      </c>
      <c r="B24" s="138">
        <v>92</v>
      </c>
      <c r="C24" s="138">
        <v>404879</v>
      </c>
      <c r="D24" s="138">
        <v>8</v>
      </c>
      <c r="E24" s="138">
        <v>146549</v>
      </c>
      <c r="F24" s="174">
        <v>2</v>
      </c>
      <c r="G24" s="174">
        <v>6022</v>
      </c>
      <c r="H24" s="174">
        <f t="shared" si="15"/>
        <v>102</v>
      </c>
      <c r="I24" s="174">
        <f t="shared" si="16"/>
        <v>557450</v>
      </c>
      <c r="J24" s="138">
        <v>3</v>
      </c>
      <c r="K24" s="138">
        <v>9762</v>
      </c>
      <c r="L24" s="154">
        <f>ROUND((I24+K24)/'第１表'!J24,1)</f>
        <v>17.1</v>
      </c>
      <c r="M24" s="138">
        <v>247</v>
      </c>
      <c r="N24" s="138">
        <v>0</v>
      </c>
      <c r="O24" s="138">
        <v>0</v>
      </c>
      <c r="P24" s="138">
        <f t="shared" si="17"/>
        <v>247</v>
      </c>
      <c r="Q24" s="138">
        <v>33049</v>
      </c>
      <c r="R24" s="138">
        <v>10669</v>
      </c>
      <c r="S24" s="154">
        <f>ROUND(Q24/('第１表'!$J24)*100,1)</f>
        <v>99.6</v>
      </c>
      <c r="T24" s="138">
        <v>3680</v>
      </c>
      <c r="U24" s="138">
        <v>4023</v>
      </c>
      <c r="V24" s="154">
        <f>ROUND(T24/('第１表'!$J24)*100,1)</f>
        <v>11.1</v>
      </c>
      <c r="W24" s="138">
        <v>178</v>
      </c>
      <c r="X24" s="138">
        <v>184</v>
      </c>
      <c r="Y24" s="138">
        <v>20749</v>
      </c>
      <c r="Z24" s="138">
        <v>8666000</v>
      </c>
      <c r="AA24" s="138">
        <v>6649000</v>
      </c>
      <c r="AB24" s="138">
        <v>6649000</v>
      </c>
      <c r="AC24" s="138">
        <v>20427</v>
      </c>
      <c r="AD24" s="138">
        <v>19340</v>
      </c>
      <c r="AE24" s="154">
        <f>ROUND(Y24/('第１表'!J24)*100,1)</f>
        <v>62.5</v>
      </c>
      <c r="AF24" s="176">
        <f>ROUND(AA24/'第１表'!S24/10000,1)</f>
        <v>2.8</v>
      </c>
      <c r="AG24" s="165">
        <f aca="true" t="shared" si="18" ref="AG24:AG34">ROUND(AB24/AA24*100,1)</f>
        <v>100</v>
      </c>
      <c r="AH24" s="165">
        <f aca="true" t="shared" si="19" ref="AH24:AH34">ROUND(AA24/Z24*100,1)</f>
        <v>76.7</v>
      </c>
      <c r="AI24" s="138">
        <v>5763</v>
      </c>
      <c r="AJ24" s="138">
        <v>5763</v>
      </c>
      <c r="AK24" s="138">
        <v>5763</v>
      </c>
      <c r="AL24" s="138">
        <v>3516000</v>
      </c>
      <c r="AM24" s="138">
        <v>3516000</v>
      </c>
      <c r="AN24" s="138">
        <v>5205</v>
      </c>
      <c r="AO24" s="154">
        <f>ROUND(AJ24/('第１表'!J24)*100,1)</f>
        <v>17.4</v>
      </c>
      <c r="AP24" s="154">
        <f>ROUND(AM24/('第１表'!S24*1000000)*100,1)</f>
        <v>1.5</v>
      </c>
      <c r="AQ24" s="138">
        <v>58</v>
      </c>
      <c r="AR24" s="138">
        <v>58</v>
      </c>
      <c r="AS24" s="138">
        <v>58</v>
      </c>
      <c r="AT24" s="138">
        <v>74000</v>
      </c>
      <c r="AU24" s="138">
        <v>74000</v>
      </c>
      <c r="AV24" s="138">
        <v>50</v>
      </c>
      <c r="AW24" s="154">
        <f>ROUND(AR24/('第１表'!J24)*100,1)</f>
        <v>0.2</v>
      </c>
      <c r="AX24" s="154">
        <f>ROUND(AU24/('第１表'!S24*1000000)*100,1)</f>
        <v>0</v>
      </c>
      <c r="AY24" s="138">
        <v>0</v>
      </c>
      <c r="AZ24" s="138">
        <v>4137</v>
      </c>
      <c r="BA24" s="3"/>
      <c r="BB24" s="174">
        <f t="shared" si="4"/>
        <v>30385</v>
      </c>
      <c r="BC24" s="174">
        <f t="shared" si="5"/>
        <v>10239000</v>
      </c>
      <c r="BD24" s="154">
        <f>ROUND(((AC24+AK24+AS24+AY24+AZ24)/('第１表'!J24))*100,1)</f>
        <v>91.6</v>
      </c>
      <c r="BE24" s="154">
        <f>ROUND((AD24+AN24+AV24+AY24+AZ24)/('第１表'!J24)*100,1)</f>
        <v>86.6</v>
      </c>
      <c r="BF24" s="31"/>
      <c r="BK24" s="138">
        <v>0</v>
      </c>
      <c r="BL24" s="138">
        <v>0</v>
      </c>
      <c r="BM24" s="138">
        <f t="shared" si="6"/>
        <v>0</v>
      </c>
      <c r="BN24" s="138">
        <v>0</v>
      </c>
      <c r="BO24" s="138">
        <v>0</v>
      </c>
      <c r="BP24" s="138">
        <v>9</v>
      </c>
      <c r="BQ24" s="138">
        <v>0</v>
      </c>
      <c r="BR24" s="138">
        <f t="shared" si="7"/>
        <v>9</v>
      </c>
      <c r="BS24" s="138">
        <v>86</v>
      </c>
      <c r="BT24" s="138">
        <v>1714</v>
      </c>
      <c r="BU24" s="138">
        <v>159</v>
      </c>
      <c r="BV24" s="138">
        <v>3</v>
      </c>
      <c r="BW24" s="138">
        <v>0</v>
      </c>
      <c r="BX24" s="138">
        <f t="shared" si="2"/>
        <v>3</v>
      </c>
      <c r="BY24" s="138">
        <v>33</v>
      </c>
      <c r="BZ24" s="138">
        <v>834</v>
      </c>
      <c r="CA24" s="138">
        <v>75</v>
      </c>
    </row>
    <row r="25" spans="1:79" ht="23.25" customHeight="1">
      <c r="A25" s="10" t="s">
        <v>28</v>
      </c>
      <c r="B25" s="138">
        <v>6</v>
      </c>
      <c r="C25" s="138">
        <v>66832</v>
      </c>
      <c r="D25" s="138">
        <v>0</v>
      </c>
      <c r="E25" s="138">
        <v>0</v>
      </c>
      <c r="F25" s="174">
        <v>0</v>
      </c>
      <c r="G25" s="174">
        <v>0</v>
      </c>
      <c r="H25" s="174">
        <f t="shared" si="15"/>
        <v>6</v>
      </c>
      <c r="I25" s="174">
        <f t="shared" si="16"/>
        <v>66832</v>
      </c>
      <c r="J25" s="138">
        <v>0</v>
      </c>
      <c r="K25" s="138">
        <v>0</v>
      </c>
      <c r="L25" s="154">
        <f>ROUND((I25+K25)/'第１表'!J25,1)</f>
        <v>2.5</v>
      </c>
      <c r="M25" s="138">
        <v>242</v>
      </c>
      <c r="N25" s="138">
        <v>0</v>
      </c>
      <c r="O25" s="138">
        <v>0</v>
      </c>
      <c r="P25" s="138">
        <f t="shared" si="17"/>
        <v>242</v>
      </c>
      <c r="Q25" s="138">
        <v>27133</v>
      </c>
      <c r="R25" s="138">
        <v>10998</v>
      </c>
      <c r="S25" s="154">
        <f>ROUND(Q25/('第１表'!$J25)*100,1)</f>
        <v>100</v>
      </c>
      <c r="T25" s="138">
        <v>1235</v>
      </c>
      <c r="U25" s="138">
        <v>1464</v>
      </c>
      <c r="V25" s="154">
        <f>ROUND(T25/('第１表'!$J25)*100,1)</f>
        <v>4.6</v>
      </c>
      <c r="W25" s="138">
        <v>0</v>
      </c>
      <c r="X25" s="138">
        <v>0</v>
      </c>
      <c r="Y25" s="138">
        <v>21897</v>
      </c>
      <c r="Z25" s="138">
        <v>12820000</v>
      </c>
      <c r="AA25" s="138">
        <v>8630000</v>
      </c>
      <c r="AB25" s="138">
        <v>8630000</v>
      </c>
      <c r="AC25" s="138">
        <v>21897</v>
      </c>
      <c r="AD25" s="138">
        <v>21092</v>
      </c>
      <c r="AE25" s="154">
        <f>ROUND(Y25/('第１表'!J25)*100,1)</f>
        <v>80.7</v>
      </c>
      <c r="AF25" s="176">
        <f>ROUND(AA25/'第１表'!S25/10000,1)</f>
        <v>12.8</v>
      </c>
      <c r="AG25" s="165">
        <f t="shared" si="18"/>
        <v>100</v>
      </c>
      <c r="AH25" s="165">
        <f t="shared" si="19"/>
        <v>67.3</v>
      </c>
      <c r="AI25" s="138">
        <v>4136</v>
      </c>
      <c r="AJ25" s="138">
        <v>4136</v>
      </c>
      <c r="AK25" s="138">
        <v>4136</v>
      </c>
      <c r="AL25" s="138">
        <v>18940000</v>
      </c>
      <c r="AM25" s="138">
        <v>18940000</v>
      </c>
      <c r="AN25" s="138">
        <v>3948</v>
      </c>
      <c r="AO25" s="154">
        <f>ROUND(AJ25/('第１表'!J25)*100,1)</f>
        <v>15.2</v>
      </c>
      <c r="AP25" s="154">
        <f>ROUND(AM25/('第１表'!S25*1000000)*100,1)</f>
        <v>28.1</v>
      </c>
      <c r="AQ25" s="138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54">
        <f>ROUND(AR25/('第１表'!J25)*100,1)</f>
        <v>0</v>
      </c>
      <c r="AX25" s="154">
        <f>ROUND(AU25/('第１表'!S25*1000000)*100,1)</f>
        <v>0</v>
      </c>
      <c r="AY25" s="138">
        <v>0</v>
      </c>
      <c r="AZ25" s="138">
        <v>691</v>
      </c>
      <c r="BA25" s="3"/>
      <c r="BB25" s="174">
        <f t="shared" si="4"/>
        <v>26724</v>
      </c>
      <c r="BC25" s="174">
        <f t="shared" si="5"/>
        <v>27570000</v>
      </c>
      <c r="BD25" s="154">
        <f>ROUND(((AC25+AK25+AS25+AY25+AZ25)/('第１表'!J25))*100,1)</f>
        <v>98.5</v>
      </c>
      <c r="BE25" s="154">
        <f>ROUND((AD25+AN25+AV25+AY25+AZ25)/('第１表'!J25)*100,1)</f>
        <v>94.8</v>
      </c>
      <c r="BF25" s="31"/>
      <c r="BK25" s="138">
        <v>0</v>
      </c>
      <c r="BL25" s="138">
        <v>0</v>
      </c>
      <c r="BM25" s="138">
        <f t="shared" si="6"/>
        <v>0</v>
      </c>
      <c r="BN25" s="138">
        <v>0</v>
      </c>
      <c r="BO25" s="138">
        <v>0</v>
      </c>
      <c r="BP25" s="138">
        <v>4</v>
      </c>
      <c r="BQ25" s="138">
        <v>0</v>
      </c>
      <c r="BR25" s="138">
        <f t="shared" si="7"/>
        <v>4</v>
      </c>
      <c r="BS25" s="138">
        <v>58</v>
      </c>
      <c r="BT25" s="138">
        <v>1413</v>
      </c>
      <c r="BU25" s="138">
        <v>93</v>
      </c>
      <c r="BV25" s="138">
        <v>2</v>
      </c>
      <c r="BW25" s="138">
        <v>0</v>
      </c>
      <c r="BX25" s="138">
        <f t="shared" si="2"/>
        <v>2</v>
      </c>
      <c r="BY25" s="138">
        <v>28</v>
      </c>
      <c r="BZ25" s="138">
        <v>732</v>
      </c>
      <c r="CA25" s="138">
        <v>52</v>
      </c>
    </row>
    <row r="26" spans="1:79" ht="23.25" customHeight="1">
      <c r="A26" s="10" t="s">
        <v>132</v>
      </c>
      <c r="B26" s="138">
        <v>0</v>
      </c>
      <c r="C26" s="138">
        <v>0</v>
      </c>
      <c r="D26" s="138">
        <v>0</v>
      </c>
      <c r="E26" s="138">
        <v>0</v>
      </c>
      <c r="F26" s="174">
        <v>0</v>
      </c>
      <c r="G26" s="174">
        <v>0</v>
      </c>
      <c r="H26" s="174">
        <f t="shared" si="15"/>
        <v>0</v>
      </c>
      <c r="I26" s="174">
        <f t="shared" si="16"/>
        <v>0</v>
      </c>
      <c r="J26" s="138">
        <v>1</v>
      </c>
      <c r="K26" s="138">
        <v>95225</v>
      </c>
      <c r="L26" s="154">
        <f>ROUND((I26+K26)/'第１表'!J26,1)</f>
        <v>17.8</v>
      </c>
      <c r="M26" s="138">
        <v>75</v>
      </c>
      <c r="N26" s="138">
        <v>0</v>
      </c>
      <c r="O26" s="138">
        <v>12</v>
      </c>
      <c r="P26" s="138">
        <f t="shared" si="17"/>
        <v>87</v>
      </c>
      <c r="Q26" s="138">
        <v>5333</v>
      </c>
      <c r="R26" s="138">
        <v>1651</v>
      </c>
      <c r="S26" s="154">
        <f>ROUND(Q26/('第１表'!$J26)*100,1)</f>
        <v>99.4</v>
      </c>
      <c r="T26" s="138">
        <v>1118</v>
      </c>
      <c r="U26" s="138">
        <v>2167</v>
      </c>
      <c r="V26" s="154">
        <f>ROUND(T26/('第１表'!$J26)*100,1)</f>
        <v>20.8</v>
      </c>
      <c r="W26" s="138">
        <v>0</v>
      </c>
      <c r="X26" s="138">
        <v>0</v>
      </c>
      <c r="Y26" s="138">
        <v>3746</v>
      </c>
      <c r="Z26" s="138">
        <v>1960000</v>
      </c>
      <c r="AA26" s="138">
        <v>1960000</v>
      </c>
      <c r="AB26" s="138">
        <v>1960000</v>
      </c>
      <c r="AC26" s="138">
        <v>3746</v>
      </c>
      <c r="AD26" s="138">
        <v>3042</v>
      </c>
      <c r="AE26" s="154">
        <f>ROUND(Y26/('第１表'!J26)*100,1)</f>
        <v>69.8</v>
      </c>
      <c r="AF26" s="176">
        <f>ROUND(AA26/'第１表'!S26/10000,1)</f>
        <v>0.3</v>
      </c>
      <c r="AG26" s="165">
        <f t="shared" si="18"/>
        <v>100</v>
      </c>
      <c r="AH26" s="165">
        <f t="shared" si="19"/>
        <v>100</v>
      </c>
      <c r="AI26" s="138">
        <v>381</v>
      </c>
      <c r="AJ26" s="138">
        <v>381</v>
      </c>
      <c r="AK26" s="138">
        <v>381</v>
      </c>
      <c r="AL26" s="138">
        <v>280000</v>
      </c>
      <c r="AM26" s="138">
        <v>280000</v>
      </c>
      <c r="AN26" s="138">
        <v>288</v>
      </c>
      <c r="AO26" s="154">
        <f>ROUND(AJ26/('第１表'!J26)*100,1)</f>
        <v>7.1</v>
      </c>
      <c r="AP26" s="154">
        <f>ROUND(AM26/('第１表'!S26*1000000)*100,1)</f>
        <v>0</v>
      </c>
      <c r="AQ26" s="138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54">
        <f>ROUND(AR26/('第１表'!J26)*100,1)</f>
        <v>0</v>
      </c>
      <c r="AX26" s="154">
        <f>ROUND(AU26/('第１表'!S26*1000000)*100,1)</f>
        <v>0</v>
      </c>
      <c r="AY26" s="138">
        <v>0</v>
      </c>
      <c r="AZ26" s="138">
        <v>885</v>
      </c>
      <c r="BA26" s="3"/>
      <c r="BB26" s="174">
        <f t="shared" si="4"/>
        <v>5012</v>
      </c>
      <c r="BC26" s="174">
        <f t="shared" si="5"/>
        <v>2240000</v>
      </c>
      <c r="BD26" s="154">
        <f>ROUND(((AC26+AK26+AS26+AY26+AZ26)/('第１表'!J26))*100,1)</f>
        <v>93.4</v>
      </c>
      <c r="BE26" s="154">
        <f>ROUND((AD26+AN26+AV26+AY26+AZ26)/('第１表'!J26)*100,1)</f>
        <v>78.6</v>
      </c>
      <c r="BF26" s="31"/>
      <c r="BK26" s="174">
        <v>0</v>
      </c>
      <c r="BL26" s="138">
        <v>0</v>
      </c>
      <c r="BM26" s="138">
        <f t="shared" si="6"/>
        <v>0</v>
      </c>
      <c r="BN26" s="174">
        <v>0</v>
      </c>
      <c r="BO26" s="174">
        <v>0</v>
      </c>
      <c r="BP26" s="138">
        <v>2</v>
      </c>
      <c r="BQ26" s="138">
        <v>0</v>
      </c>
      <c r="BR26" s="138">
        <f t="shared" si="7"/>
        <v>2</v>
      </c>
      <c r="BS26" s="138">
        <v>15</v>
      </c>
      <c r="BT26" s="138">
        <v>155</v>
      </c>
      <c r="BU26" s="138">
        <v>28</v>
      </c>
      <c r="BV26" s="138">
        <v>2</v>
      </c>
      <c r="BW26" s="138">
        <v>0</v>
      </c>
      <c r="BX26" s="138">
        <f t="shared" si="2"/>
        <v>2</v>
      </c>
      <c r="BY26" s="138">
        <v>8</v>
      </c>
      <c r="BZ26" s="138">
        <v>86</v>
      </c>
      <c r="CA26" s="138">
        <v>25</v>
      </c>
    </row>
    <row r="27" spans="1:79" ht="23.25" customHeight="1">
      <c r="A27" s="10" t="s">
        <v>133</v>
      </c>
      <c r="B27" s="138">
        <v>8</v>
      </c>
      <c r="C27" s="138">
        <v>197200</v>
      </c>
      <c r="D27" s="138">
        <v>8</v>
      </c>
      <c r="E27" s="138">
        <v>38214</v>
      </c>
      <c r="F27" s="174">
        <v>2</v>
      </c>
      <c r="G27" s="174">
        <v>86000</v>
      </c>
      <c r="H27" s="174">
        <f t="shared" si="15"/>
        <v>18</v>
      </c>
      <c r="I27" s="174">
        <f t="shared" si="16"/>
        <v>321414</v>
      </c>
      <c r="J27" s="138">
        <v>1</v>
      </c>
      <c r="K27" s="138">
        <v>279000</v>
      </c>
      <c r="L27" s="154">
        <f>ROUND((I27+K27)/'第１表'!J27,1)</f>
        <v>38.6</v>
      </c>
      <c r="M27" s="138">
        <v>40</v>
      </c>
      <c r="N27" s="138">
        <v>0</v>
      </c>
      <c r="O27" s="138">
        <v>0</v>
      </c>
      <c r="P27" s="138">
        <f t="shared" si="17"/>
        <v>40</v>
      </c>
      <c r="Q27" s="138">
        <v>15479</v>
      </c>
      <c r="R27" s="138">
        <v>4181</v>
      </c>
      <c r="S27" s="154">
        <f>ROUND(Q27/('第１表'!$J27)*100,1)</f>
        <v>99.5</v>
      </c>
      <c r="T27" s="138">
        <v>1627</v>
      </c>
      <c r="U27" s="138">
        <v>1829</v>
      </c>
      <c r="V27" s="154">
        <f>ROUND(T27/('第１表'!$J27)*100,1)</f>
        <v>10.5</v>
      </c>
      <c r="W27" s="138">
        <v>0</v>
      </c>
      <c r="X27" s="138">
        <v>0</v>
      </c>
      <c r="Y27" s="138">
        <v>8691</v>
      </c>
      <c r="Z27" s="138">
        <v>8711000</v>
      </c>
      <c r="AA27" s="138">
        <v>5579000</v>
      </c>
      <c r="AB27" s="138">
        <v>5579000</v>
      </c>
      <c r="AC27" s="138">
        <v>8691</v>
      </c>
      <c r="AD27" s="138">
        <v>8187</v>
      </c>
      <c r="AE27" s="154">
        <f>ROUND(Y27/('第１表'!J27)*100,1)</f>
        <v>55.9</v>
      </c>
      <c r="AF27" s="176">
        <f>ROUND(AA27/'第１表'!S27/10000,1)</f>
        <v>3.1</v>
      </c>
      <c r="AG27" s="165">
        <f t="shared" si="18"/>
        <v>100</v>
      </c>
      <c r="AH27" s="165">
        <f t="shared" si="19"/>
        <v>64</v>
      </c>
      <c r="AI27" s="138">
        <v>4848</v>
      </c>
      <c r="AJ27" s="138">
        <v>4848</v>
      </c>
      <c r="AK27" s="138">
        <v>4848</v>
      </c>
      <c r="AL27" s="138">
        <v>12680000</v>
      </c>
      <c r="AM27" s="138">
        <v>12680000</v>
      </c>
      <c r="AN27" s="138">
        <v>4641</v>
      </c>
      <c r="AO27" s="154">
        <f>ROUND(AJ27/('第１表'!J27)*100,1)</f>
        <v>31.2</v>
      </c>
      <c r="AP27" s="154">
        <f>ROUND(AM27/('第１表'!S27*1000000)*100,1)</f>
        <v>7.1</v>
      </c>
      <c r="AQ27" s="138">
        <v>0</v>
      </c>
      <c r="AR27" s="138">
        <v>0</v>
      </c>
      <c r="AS27" s="138">
        <v>0</v>
      </c>
      <c r="AT27" s="138">
        <v>0</v>
      </c>
      <c r="AU27" s="138">
        <v>0</v>
      </c>
      <c r="AV27" s="138">
        <v>0</v>
      </c>
      <c r="AW27" s="154">
        <f>ROUND(AR27/('第１表'!J27)*100,1)</f>
        <v>0</v>
      </c>
      <c r="AX27" s="154">
        <f>ROUND(AU27/('第１表'!S27*1000000)*100,1)</f>
        <v>0</v>
      </c>
      <c r="AY27" s="138">
        <v>0</v>
      </c>
      <c r="AZ27" s="138">
        <v>1024</v>
      </c>
      <c r="BA27" s="3"/>
      <c r="BB27" s="174">
        <f t="shared" si="4"/>
        <v>14563</v>
      </c>
      <c r="BC27" s="174">
        <f t="shared" si="5"/>
        <v>18259000</v>
      </c>
      <c r="BD27" s="154">
        <f>ROUND(((AC27+AK27+AS27+AY27+AZ27)/('第１表'!J27))*100,1)</f>
        <v>93.6</v>
      </c>
      <c r="BE27" s="154">
        <f>ROUND((AD27+AN27+AV27+AY27+AZ27)/('第１表'!J27)*100,1)</f>
        <v>89</v>
      </c>
      <c r="BF27" s="31"/>
      <c r="BK27" s="138">
        <v>4</v>
      </c>
      <c r="BL27" s="138">
        <v>0</v>
      </c>
      <c r="BM27" s="138">
        <f t="shared" si="6"/>
        <v>4</v>
      </c>
      <c r="BN27" s="138">
        <v>146</v>
      </c>
      <c r="BO27" s="138">
        <v>19</v>
      </c>
      <c r="BP27" s="138">
        <v>5</v>
      </c>
      <c r="BQ27" s="138">
        <v>0</v>
      </c>
      <c r="BR27" s="138">
        <f t="shared" si="7"/>
        <v>5</v>
      </c>
      <c r="BS27" s="138">
        <v>49</v>
      </c>
      <c r="BT27" s="138">
        <v>752</v>
      </c>
      <c r="BU27" s="138">
        <v>84</v>
      </c>
      <c r="BV27" s="138">
        <v>1</v>
      </c>
      <c r="BW27" s="138">
        <v>0</v>
      </c>
      <c r="BX27" s="138">
        <f t="shared" si="2"/>
        <v>1</v>
      </c>
      <c r="BY27" s="138">
        <v>15</v>
      </c>
      <c r="BZ27" s="138">
        <v>412</v>
      </c>
      <c r="CA27" s="138">
        <v>33</v>
      </c>
    </row>
    <row r="28" spans="1:79" ht="23.25" customHeight="1">
      <c r="A28" s="10" t="s">
        <v>29</v>
      </c>
      <c r="B28" s="138">
        <v>0</v>
      </c>
      <c r="C28" s="138">
        <v>0</v>
      </c>
      <c r="D28" s="138">
        <v>0</v>
      </c>
      <c r="E28" s="138">
        <v>0</v>
      </c>
      <c r="F28" s="174">
        <v>0</v>
      </c>
      <c r="G28" s="174">
        <v>0</v>
      </c>
      <c r="H28" s="174">
        <f t="shared" si="15"/>
        <v>0</v>
      </c>
      <c r="I28" s="174">
        <f t="shared" si="16"/>
        <v>0</v>
      </c>
      <c r="J28" s="138">
        <v>0</v>
      </c>
      <c r="K28" s="138">
        <v>0</v>
      </c>
      <c r="L28" s="154">
        <f>ROUND((I28+K28)/'第１表'!J28,1)</f>
        <v>0</v>
      </c>
      <c r="M28" s="138">
        <v>206</v>
      </c>
      <c r="N28" s="138">
        <v>0</v>
      </c>
      <c r="O28" s="138">
        <v>0</v>
      </c>
      <c r="P28" s="138">
        <f t="shared" si="17"/>
        <v>206</v>
      </c>
      <c r="Q28" s="138">
        <v>7291</v>
      </c>
      <c r="R28" s="138">
        <v>1987</v>
      </c>
      <c r="S28" s="154">
        <f>ROUND(Q28/('第１表'!$J28)*100,1)</f>
        <v>99.5</v>
      </c>
      <c r="T28" s="138">
        <v>1995</v>
      </c>
      <c r="U28" s="138">
        <v>4090</v>
      </c>
      <c r="V28" s="154">
        <f>ROUND(T28/('第１表'!$J28)*100,1)</f>
        <v>27.2</v>
      </c>
      <c r="W28" s="138">
        <v>2077</v>
      </c>
      <c r="X28" s="138">
        <v>0</v>
      </c>
      <c r="Y28" s="138">
        <v>3018</v>
      </c>
      <c r="Z28" s="138">
        <v>2026000</v>
      </c>
      <c r="AA28" s="138">
        <v>1890200</v>
      </c>
      <c r="AB28" s="138">
        <v>1890000</v>
      </c>
      <c r="AC28" s="138">
        <v>3018</v>
      </c>
      <c r="AD28" s="138">
        <v>2352</v>
      </c>
      <c r="AE28" s="154">
        <f>ROUND(Y28/('第１表'!J28)*100,1)</f>
        <v>41.2</v>
      </c>
      <c r="AF28" s="176">
        <f>ROUND(AA28/'第１表'!S28/10000,1)</f>
        <v>3</v>
      </c>
      <c r="AG28" s="165">
        <f t="shared" si="18"/>
        <v>100</v>
      </c>
      <c r="AH28" s="165">
        <f t="shared" si="19"/>
        <v>93.3</v>
      </c>
      <c r="AI28" s="138">
        <v>724</v>
      </c>
      <c r="AJ28" s="138">
        <v>724</v>
      </c>
      <c r="AK28" s="138">
        <v>724</v>
      </c>
      <c r="AL28" s="138">
        <v>750000</v>
      </c>
      <c r="AM28" s="138">
        <v>750000</v>
      </c>
      <c r="AN28" s="138">
        <v>598</v>
      </c>
      <c r="AO28" s="154">
        <f>ROUND(AJ28/('第１表'!J28)*100,1)</f>
        <v>9.9</v>
      </c>
      <c r="AP28" s="154">
        <f>ROUND(AM28/('第１表'!S28*1000000)*100,1)</f>
        <v>1.2</v>
      </c>
      <c r="AQ28" s="138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54">
        <f>ROUND(AR28/('第１表'!J28)*100,1)</f>
        <v>0</v>
      </c>
      <c r="AX28" s="154">
        <f>ROUND(AU28/('第１表'!S28*1000000)*100,1)</f>
        <v>0</v>
      </c>
      <c r="AY28" s="138">
        <v>0</v>
      </c>
      <c r="AZ28" s="138">
        <v>1554</v>
      </c>
      <c r="BA28" s="3"/>
      <c r="BB28" s="174">
        <f t="shared" si="4"/>
        <v>5296</v>
      </c>
      <c r="BC28" s="174">
        <f t="shared" si="5"/>
        <v>2640200</v>
      </c>
      <c r="BD28" s="154">
        <f>ROUND(((AC28+AK28+AS28+AY28+AZ28)/('第１表'!J28))*100,1)</f>
        <v>72.3</v>
      </c>
      <c r="BE28" s="154">
        <f>ROUND((AD28+AN28+AV28+AY28+AZ28)/('第１表'!J28)*100,1)</f>
        <v>61.4</v>
      </c>
      <c r="BF28" s="31"/>
      <c r="BK28" s="138">
        <v>1</v>
      </c>
      <c r="BL28" s="138">
        <v>0</v>
      </c>
      <c r="BM28" s="138">
        <f t="shared" si="6"/>
        <v>1</v>
      </c>
      <c r="BN28" s="138">
        <v>30</v>
      </c>
      <c r="BO28" s="138">
        <v>4</v>
      </c>
      <c r="BP28" s="138">
        <v>2</v>
      </c>
      <c r="BQ28" s="138">
        <v>0</v>
      </c>
      <c r="BR28" s="138">
        <f t="shared" si="7"/>
        <v>2</v>
      </c>
      <c r="BS28" s="138">
        <v>21</v>
      </c>
      <c r="BT28" s="138">
        <v>347</v>
      </c>
      <c r="BU28" s="138">
        <v>41</v>
      </c>
      <c r="BV28" s="138">
        <v>1</v>
      </c>
      <c r="BW28" s="138">
        <v>0</v>
      </c>
      <c r="BX28" s="138">
        <f t="shared" si="2"/>
        <v>1</v>
      </c>
      <c r="BY28" s="138">
        <v>8</v>
      </c>
      <c r="BZ28" s="138">
        <v>182</v>
      </c>
      <c r="CA28" s="138">
        <v>18</v>
      </c>
    </row>
    <row r="29" spans="1:79" ht="23.25" customHeight="1">
      <c r="A29" s="10" t="s">
        <v>30</v>
      </c>
      <c r="B29" s="138">
        <v>0</v>
      </c>
      <c r="C29" s="138">
        <v>0</v>
      </c>
      <c r="D29" s="138">
        <v>0</v>
      </c>
      <c r="E29" s="138">
        <v>0</v>
      </c>
      <c r="F29" s="174">
        <v>0</v>
      </c>
      <c r="G29" s="174">
        <v>0</v>
      </c>
      <c r="H29" s="174">
        <f t="shared" si="15"/>
        <v>0</v>
      </c>
      <c r="I29" s="174">
        <f t="shared" si="16"/>
        <v>0</v>
      </c>
      <c r="J29" s="138">
        <v>3</v>
      </c>
      <c r="K29" s="138">
        <v>668147</v>
      </c>
      <c r="L29" s="154">
        <f>ROUND((I29+K29)/'第１表'!J29,1)</f>
        <v>127.9</v>
      </c>
      <c r="M29" s="138">
        <v>127</v>
      </c>
      <c r="N29" s="138">
        <v>0</v>
      </c>
      <c r="O29" s="138">
        <v>64</v>
      </c>
      <c r="P29" s="138">
        <f t="shared" si="17"/>
        <v>191</v>
      </c>
      <c r="Q29" s="138">
        <v>5179</v>
      </c>
      <c r="R29" s="138">
        <v>1382</v>
      </c>
      <c r="S29" s="154">
        <f>ROUND(Q29/('第１表'!$J29)*100,1)</f>
        <v>99.1</v>
      </c>
      <c r="T29" s="138">
        <v>2184</v>
      </c>
      <c r="U29" s="138">
        <v>2114</v>
      </c>
      <c r="V29" s="154">
        <f>ROUND(T29/('第１表'!$J29)*100,1)</f>
        <v>41.8</v>
      </c>
      <c r="W29" s="138">
        <v>3369</v>
      </c>
      <c r="X29" s="138">
        <v>0</v>
      </c>
      <c r="Y29" s="138">
        <v>1832</v>
      </c>
      <c r="Z29" s="138">
        <v>1030000</v>
      </c>
      <c r="AA29" s="138">
        <v>960000</v>
      </c>
      <c r="AB29" s="138">
        <v>960000</v>
      </c>
      <c r="AC29" s="138">
        <v>1832</v>
      </c>
      <c r="AD29" s="138">
        <v>1617</v>
      </c>
      <c r="AE29" s="154">
        <f>ROUND(Y29/('第１表'!J29)*100,1)</f>
        <v>35.1</v>
      </c>
      <c r="AF29" s="176">
        <f>ROUND(AA29/'第１表'!S29/10000,1)</f>
        <v>0.3</v>
      </c>
      <c r="AG29" s="165">
        <f t="shared" si="18"/>
        <v>100</v>
      </c>
      <c r="AH29" s="165">
        <f t="shared" si="19"/>
        <v>93.2</v>
      </c>
      <c r="AI29" s="138">
        <v>0</v>
      </c>
      <c r="AJ29" s="138">
        <v>0</v>
      </c>
      <c r="AK29" s="138">
        <v>0</v>
      </c>
      <c r="AL29" s="138">
        <v>0</v>
      </c>
      <c r="AM29" s="138">
        <v>0</v>
      </c>
      <c r="AN29" s="138">
        <v>0</v>
      </c>
      <c r="AO29" s="154">
        <f>ROUND(AJ29/('第１表'!J29)*100,1)</f>
        <v>0</v>
      </c>
      <c r="AP29" s="154">
        <f>ROUND(AM29/('第１表'!S29*1000000)*100,1)</f>
        <v>0</v>
      </c>
      <c r="AQ29" s="138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54">
        <f>ROUND(AR29/('第１表'!J29)*100,1)</f>
        <v>0</v>
      </c>
      <c r="AX29" s="154">
        <f>ROUND(AU29/('第１表'!S29*1000000)*100,1)</f>
        <v>0</v>
      </c>
      <c r="AY29" s="138">
        <v>0</v>
      </c>
      <c r="AZ29" s="138">
        <v>0</v>
      </c>
      <c r="BA29" s="3"/>
      <c r="BB29" s="174">
        <f t="shared" si="4"/>
        <v>1832</v>
      </c>
      <c r="BC29" s="174">
        <f t="shared" si="5"/>
        <v>960000</v>
      </c>
      <c r="BD29" s="154">
        <f>ROUND(((AC29+AK29+AS29+AY29+AZ29)/('第１表'!J29))*100,1)</f>
        <v>35.1</v>
      </c>
      <c r="BE29" s="154">
        <f>ROUND((AD29+AN29+AV29+AY29+AZ29)/('第１表'!J29)*100,1)</f>
        <v>30.9</v>
      </c>
      <c r="BF29" s="31"/>
      <c r="BK29" s="174">
        <v>0</v>
      </c>
      <c r="BL29" s="138">
        <v>0</v>
      </c>
      <c r="BM29" s="138">
        <f t="shared" si="6"/>
        <v>0</v>
      </c>
      <c r="BN29" s="174">
        <v>0</v>
      </c>
      <c r="BO29" s="174">
        <v>0</v>
      </c>
      <c r="BP29" s="138">
        <v>2</v>
      </c>
      <c r="BQ29" s="138">
        <v>0</v>
      </c>
      <c r="BR29" s="138">
        <f t="shared" si="7"/>
        <v>2</v>
      </c>
      <c r="BS29" s="138">
        <v>12</v>
      </c>
      <c r="BT29" s="138">
        <v>151</v>
      </c>
      <c r="BU29" s="138">
        <v>29</v>
      </c>
      <c r="BV29" s="138">
        <v>2</v>
      </c>
      <c r="BW29" s="138">
        <v>0</v>
      </c>
      <c r="BX29" s="138">
        <f t="shared" si="2"/>
        <v>2</v>
      </c>
      <c r="BY29" s="138">
        <v>9</v>
      </c>
      <c r="BZ29" s="138">
        <v>87</v>
      </c>
      <c r="CA29" s="138">
        <v>27</v>
      </c>
    </row>
    <row r="30" spans="1:79" ht="23.25" customHeight="1">
      <c r="A30" s="10" t="s">
        <v>31</v>
      </c>
      <c r="B30" s="138">
        <v>42</v>
      </c>
      <c r="C30" s="138">
        <v>199043</v>
      </c>
      <c r="D30" s="138">
        <v>0</v>
      </c>
      <c r="E30" s="138">
        <v>0</v>
      </c>
      <c r="F30" s="174">
        <v>0</v>
      </c>
      <c r="G30" s="174">
        <v>0</v>
      </c>
      <c r="H30" s="174">
        <f t="shared" si="15"/>
        <v>42</v>
      </c>
      <c r="I30" s="174">
        <f t="shared" si="16"/>
        <v>199043</v>
      </c>
      <c r="J30" s="138">
        <v>1</v>
      </c>
      <c r="K30" s="138">
        <v>5100</v>
      </c>
      <c r="L30" s="154">
        <f>ROUND((I30+K30)/'第１表'!J30,1)</f>
        <v>17.9</v>
      </c>
      <c r="M30" s="138">
        <v>691</v>
      </c>
      <c r="N30" s="138">
        <v>0</v>
      </c>
      <c r="O30" s="138">
        <v>86</v>
      </c>
      <c r="P30" s="138">
        <f t="shared" si="17"/>
        <v>777</v>
      </c>
      <c r="Q30" s="138">
        <v>11308</v>
      </c>
      <c r="R30" s="138">
        <v>3871</v>
      </c>
      <c r="S30" s="154">
        <f>ROUND(Q30/('第１表'!$J30)*100,1)</f>
        <v>99</v>
      </c>
      <c r="T30" s="138">
        <v>4492</v>
      </c>
      <c r="U30" s="138">
        <v>4556</v>
      </c>
      <c r="V30" s="154">
        <f>ROUND(T30/('第１表'!$J30)*100,1)</f>
        <v>39.3</v>
      </c>
      <c r="W30" s="138">
        <v>0</v>
      </c>
      <c r="X30" s="138">
        <v>12</v>
      </c>
      <c r="Y30" s="138">
        <v>5714</v>
      </c>
      <c r="Z30" s="138">
        <v>3821000</v>
      </c>
      <c r="AA30" s="138">
        <v>2348000</v>
      </c>
      <c r="AB30" s="138">
        <v>2348000</v>
      </c>
      <c r="AC30" s="138">
        <v>5714</v>
      </c>
      <c r="AD30" s="138">
        <v>4310</v>
      </c>
      <c r="AE30" s="154">
        <f>ROUND(Y30/('第１表'!J30)*100,1)</f>
        <v>50</v>
      </c>
      <c r="AF30" s="176">
        <f>ROUND(AA30/'第１表'!S30/10000,1)</f>
        <v>1.2</v>
      </c>
      <c r="AG30" s="165">
        <f t="shared" si="18"/>
        <v>100</v>
      </c>
      <c r="AH30" s="165">
        <f t="shared" si="19"/>
        <v>61.4</v>
      </c>
      <c r="AI30" s="138">
        <v>0</v>
      </c>
      <c r="AJ30" s="138">
        <v>0</v>
      </c>
      <c r="AK30" s="138">
        <v>0</v>
      </c>
      <c r="AL30" s="138">
        <v>0</v>
      </c>
      <c r="AM30" s="138">
        <v>0</v>
      </c>
      <c r="AN30" s="138">
        <v>0</v>
      </c>
      <c r="AO30" s="154">
        <f>ROUND(AJ30/('第１表'!J30)*100,1)</f>
        <v>0</v>
      </c>
      <c r="AP30" s="154">
        <f>ROUND(AM30/('第１表'!S30*1000000)*100,1)</f>
        <v>0</v>
      </c>
      <c r="AQ30" s="138">
        <v>2110</v>
      </c>
      <c r="AR30" s="138">
        <v>2110</v>
      </c>
      <c r="AS30" s="138">
        <v>2110</v>
      </c>
      <c r="AT30" s="138">
        <v>970000</v>
      </c>
      <c r="AU30" s="138">
        <v>970000</v>
      </c>
      <c r="AV30" s="138">
        <v>1292</v>
      </c>
      <c r="AW30" s="154">
        <f>ROUND(AR30/('第１表'!J30)*100,1)</f>
        <v>18.5</v>
      </c>
      <c r="AX30" s="154">
        <f>ROUND(AU30/('第１表'!S30*1000000)*100,1)</f>
        <v>0.5</v>
      </c>
      <c r="AY30" s="138">
        <v>0</v>
      </c>
      <c r="AZ30" s="138">
        <v>1199</v>
      </c>
      <c r="BA30" s="3"/>
      <c r="BB30" s="174">
        <f t="shared" si="4"/>
        <v>9023</v>
      </c>
      <c r="BC30" s="174">
        <f t="shared" si="5"/>
        <v>3318000</v>
      </c>
      <c r="BD30" s="154">
        <f>ROUND(((AC30+AK30+AS30+AY30+AZ30)/('第１表'!J30))*100,1)</f>
        <v>79</v>
      </c>
      <c r="BE30" s="154">
        <f>ROUND((AD30+AN30+AV30+AY30+AZ30)/('第１表'!J30)*100,1)</f>
        <v>59.6</v>
      </c>
      <c r="BF30" s="31"/>
      <c r="BK30" s="138">
        <v>0</v>
      </c>
      <c r="BL30" s="138">
        <v>0</v>
      </c>
      <c r="BM30" s="138">
        <f t="shared" si="6"/>
        <v>0</v>
      </c>
      <c r="BN30" s="138">
        <v>0</v>
      </c>
      <c r="BO30" s="138">
        <v>0</v>
      </c>
      <c r="BP30" s="138">
        <v>1</v>
      </c>
      <c r="BQ30" s="138">
        <v>0</v>
      </c>
      <c r="BR30" s="138">
        <f t="shared" si="7"/>
        <v>1</v>
      </c>
      <c r="BS30" s="138">
        <v>5</v>
      </c>
      <c r="BT30" s="138">
        <v>64</v>
      </c>
      <c r="BU30" s="138">
        <v>13</v>
      </c>
      <c r="BV30" s="138">
        <v>1</v>
      </c>
      <c r="BW30" s="138">
        <v>0</v>
      </c>
      <c r="BX30" s="138">
        <f t="shared" si="2"/>
        <v>1</v>
      </c>
      <c r="BY30" s="138">
        <v>3</v>
      </c>
      <c r="BZ30" s="138">
        <v>33</v>
      </c>
      <c r="CA30" s="138">
        <v>12</v>
      </c>
    </row>
    <row r="31" spans="1:79" ht="23.25" customHeight="1">
      <c r="A31" s="10" t="s">
        <v>32</v>
      </c>
      <c r="B31" s="138">
        <v>29</v>
      </c>
      <c r="C31" s="138">
        <v>133668</v>
      </c>
      <c r="D31" s="138">
        <v>8</v>
      </c>
      <c r="E31" s="138">
        <v>8610</v>
      </c>
      <c r="F31" s="174">
        <v>0</v>
      </c>
      <c r="G31" s="174">
        <v>0</v>
      </c>
      <c r="H31" s="174">
        <f t="shared" si="15"/>
        <v>37</v>
      </c>
      <c r="I31" s="174">
        <f t="shared" si="16"/>
        <v>142278</v>
      </c>
      <c r="J31" s="138">
        <v>6</v>
      </c>
      <c r="K31" s="138">
        <v>6330</v>
      </c>
      <c r="L31" s="154">
        <f>ROUND((I31+K31)/'第１表'!J31,1)</f>
        <v>9.9</v>
      </c>
      <c r="M31" s="138">
        <v>539</v>
      </c>
      <c r="N31" s="138">
        <v>0</v>
      </c>
      <c r="O31" s="138">
        <v>4</v>
      </c>
      <c r="P31" s="138">
        <f t="shared" si="17"/>
        <v>543</v>
      </c>
      <c r="Q31" s="138">
        <v>15073</v>
      </c>
      <c r="R31" s="138">
        <v>4825</v>
      </c>
      <c r="S31" s="154">
        <f>ROUND(Q31/('第１表'!$J31)*100,1)</f>
        <v>100</v>
      </c>
      <c r="T31" s="138">
        <v>6042</v>
      </c>
      <c r="U31" s="138">
        <v>6632</v>
      </c>
      <c r="V31" s="154">
        <f>ROUND(T31/('第１表'!$J31)*100,1)</f>
        <v>40.1</v>
      </c>
      <c r="W31" s="138">
        <v>0</v>
      </c>
      <c r="X31" s="138">
        <v>45</v>
      </c>
      <c r="Y31" s="138">
        <v>6781</v>
      </c>
      <c r="Z31" s="138">
        <v>4730000</v>
      </c>
      <c r="AA31" s="138">
        <v>3100000</v>
      </c>
      <c r="AB31" s="138">
        <v>3100000</v>
      </c>
      <c r="AC31" s="138">
        <v>6781</v>
      </c>
      <c r="AD31" s="138">
        <v>4153</v>
      </c>
      <c r="AE31" s="154">
        <f>ROUND(Y31/('第１表'!J31)*100,1)</f>
        <v>45</v>
      </c>
      <c r="AF31" s="176">
        <f>ROUND(AA31/'第１表'!S31/10000,1)</f>
        <v>1.2</v>
      </c>
      <c r="AG31" s="165">
        <f t="shared" si="18"/>
        <v>100</v>
      </c>
      <c r="AH31" s="165">
        <f t="shared" si="19"/>
        <v>65.5</v>
      </c>
      <c r="AI31" s="138">
        <v>0</v>
      </c>
      <c r="AJ31" s="138">
        <v>0</v>
      </c>
      <c r="AK31" s="138">
        <v>0</v>
      </c>
      <c r="AL31" s="138">
        <v>0</v>
      </c>
      <c r="AM31" s="138">
        <v>0</v>
      </c>
      <c r="AN31" s="138">
        <v>0</v>
      </c>
      <c r="AO31" s="154">
        <f>ROUND(AJ31/('第１表'!J31)*100,1)</f>
        <v>0</v>
      </c>
      <c r="AP31" s="154">
        <f>ROUND(AM31/('第１表'!S31*1000000)*100,1)</f>
        <v>0</v>
      </c>
      <c r="AQ31" s="138">
        <v>2156</v>
      </c>
      <c r="AR31" s="138">
        <v>2156</v>
      </c>
      <c r="AS31" s="138">
        <v>2156</v>
      </c>
      <c r="AT31" s="138">
        <v>1100000</v>
      </c>
      <c r="AU31" s="138">
        <v>1100000</v>
      </c>
      <c r="AV31" s="138">
        <v>1932</v>
      </c>
      <c r="AW31" s="154">
        <f>ROUND(AR31/('第１表'!J31)*100,1)</f>
        <v>14.3</v>
      </c>
      <c r="AX31" s="154">
        <f>ROUND(AU31/('第１表'!S31*1000000)*100,1)</f>
        <v>0.4</v>
      </c>
      <c r="AY31" s="138">
        <v>0</v>
      </c>
      <c r="AZ31" s="138">
        <v>2804</v>
      </c>
      <c r="BA31" s="3"/>
      <c r="BB31" s="174">
        <f t="shared" si="4"/>
        <v>11741</v>
      </c>
      <c r="BC31" s="174">
        <f t="shared" si="5"/>
        <v>4200000</v>
      </c>
      <c r="BD31" s="154">
        <f>ROUND(((AC31+AK31+AS31+AY31+AZ31)/('第１表'!J31))*100,1)</f>
        <v>77.9</v>
      </c>
      <c r="BE31" s="154">
        <f>ROUND((AD31+AN31+AV31+AY31+AZ31)/('第１表'!J31)*100,1)</f>
        <v>59</v>
      </c>
      <c r="BF31" s="31"/>
      <c r="BK31" s="138">
        <v>1</v>
      </c>
      <c r="BL31" s="138">
        <v>0</v>
      </c>
      <c r="BM31" s="138">
        <f t="shared" si="6"/>
        <v>1</v>
      </c>
      <c r="BN31" s="138">
        <v>3</v>
      </c>
      <c r="BO31" s="138">
        <v>3</v>
      </c>
      <c r="BP31" s="138">
        <v>3</v>
      </c>
      <c r="BQ31" s="138">
        <v>0</v>
      </c>
      <c r="BR31" s="138">
        <f t="shared" si="7"/>
        <v>3</v>
      </c>
      <c r="BS31" s="138">
        <v>30</v>
      </c>
      <c r="BT31" s="138">
        <v>559</v>
      </c>
      <c r="BU31" s="138">
        <v>57</v>
      </c>
      <c r="BV31" s="138">
        <v>1</v>
      </c>
      <c r="BW31" s="138">
        <v>0</v>
      </c>
      <c r="BX31" s="138">
        <f t="shared" si="2"/>
        <v>1</v>
      </c>
      <c r="BY31" s="138">
        <v>14</v>
      </c>
      <c r="BZ31" s="138">
        <v>317</v>
      </c>
      <c r="CA31" s="138">
        <v>35</v>
      </c>
    </row>
    <row r="32" spans="1:79" ht="23.25" customHeight="1">
      <c r="A32" s="10" t="s">
        <v>33</v>
      </c>
      <c r="B32" s="138">
        <v>0</v>
      </c>
      <c r="C32" s="138">
        <v>0</v>
      </c>
      <c r="D32" s="138">
        <v>0</v>
      </c>
      <c r="E32" s="138">
        <v>0</v>
      </c>
      <c r="F32" s="174">
        <v>0</v>
      </c>
      <c r="G32" s="174">
        <v>0</v>
      </c>
      <c r="H32" s="174">
        <f t="shared" si="15"/>
        <v>0</v>
      </c>
      <c r="I32" s="174">
        <f t="shared" si="16"/>
        <v>0</v>
      </c>
      <c r="J32" s="138">
        <v>0</v>
      </c>
      <c r="K32" s="138">
        <v>0</v>
      </c>
      <c r="L32" s="154">
        <f>ROUND((I32+K32)/'第１表'!J32,1)</f>
        <v>0</v>
      </c>
      <c r="M32" s="138">
        <v>252</v>
      </c>
      <c r="N32" s="138">
        <v>0</v>
      </c>
      <c r="O32" s="138">
        <v>48</v>
      </c>
      <c r="P32" s="138">
        <f t="shared" si="17"/>
        <v>300</v>
      </c>
      <c r="Q32" s="138">
        <v>8716</v>
      </c>
      <c r="R32" s="138">
        <v>2663</v>
      </c>
      <c r="S32" s="154">
        <f>ROUND(Q32/('第１表'!$J32)*100,1)</f>
        <v>98.3</v>
      </c>
      <c r="T32" s="138">
        <v>4846</v>
      </c>
      <c r="U32" s="138">
        <v>4351</v>
      </c>
      <c r="V32" s="154">
        <f>ROUND(T32/('第１表'!$J32)*100,1)</f>
        <v>54.6</v>
      </c>
      <c r="W32" s="138">
        <v>0</v>
      </c>
      <c r="X32" s="138">
        <v>9</v>
      </c>
      <c r="Y32" s="138">
        <v>2572</v>
      </c>
      <c r="Z32" s="138">
        <v>1600000</v>
      </c>
      <c r="AA32" s="138">
        <v>999600</v>
      </c>
      <c r="AB32" s="138">
        <v>999600</v>
      </c>
      <c r="AC32" s="138">
        <v>2572</v>
      </c>
      <c r="AD32" s="138">
        <v>1876</v>
      </c>
      <c r="AE32" s="154">
        <f>ROUND(Y32/('第１表'!J32)*100,1)</f>
        <v>29</v>
      </c>
      <c r="AF32" s="176">
        <f>ROUND(AA32/'第１表'!S32/10000,1)</f>
        <v>0.1</v>
      </c>
      <c r="AG32" s="165">
        <f t="shared" si="18"/>
        <v>100</v>
      </c>
      <c r="AH32" s="165">
        <f>ROUND(AA32/Z32*100,1)</f>
        <v>62.5</v>
      </c>
      <c r="AI32" s="138">
        <v>247</v>
      </c>
      <c r="AJ32" s="138">
        <v>0</v>
      </c>
      <c r="AK32" s="138">
        <v>0</v>
      </c>
      <c r="AL32" s="138">
        <v>2906000</v>
      </c>
      <c r="AM32" s="138">
        <v>0</v>
      </c>
      <c r="AN32" s="138">
        <v>0</v>
      </c>
      <c r="AO32" s="154">
        <f>ROUND(AJ32/('第１表'!J32)*100,1)</f>
        <v>0</v>
      </c>
      <c r="AP32" s="154">
        <f>ROUND(AM32/('第１表'!S32*1000000)*100,1)</f>
        <v>0</v>
      </c>
      <c r="AQ32" s="138">
        <v>0</v>
      </c>
      <c r="AR32" s="138">
        <v>0</v>
      </c>
      <c r="AS32" s="138">
        <v>0</v>
      </c>
      <c r="AT32" s="138">
        <v>0</v>
      </c>
      <c r="AU32" s="138">
        <v>0</v>
      </c>
      <c r="AV32" s="138">
        <v>0</v>
      </c>
      <c r="AW32" s="154">
        <f>ROUND(AR32/('第１表'!J32)*100,1)</f>
        <v>0</v>
      </c>
      <c r="AX32" s="154">
        <f>ROUND(AU32/('第１表'!S32*1000000)*100,1)</f>
        <v>0</v>
      </c>
      <c r="AY32" s="138">
        <v>0</v>
      </c>
      <c r="AZ32" s="138">
        <v>1930</v>
      </c>
      <c r="BA32" s="3"/>
      <c r="BB32" s="174">
        <f t="shared" si="4"/>
        <v>4502</v>
      </c>
      <c r="BC32" s="174">
        <f t="shared" si="5"/>
        <v>999600</v>
      </c>
      <c r="BD32" s="154">
        <f>ROUND(((AC32+AK32+AS32+AY32+AZ32)/('第１表'!J32))*100,1)</f>
        <v>50.8</v>
      </c>
      <c r="BE32" s="154">
        <f>ROUND((AD32+AN32+AV32+AY32+AZ32)/('第１表'!J32)*100,1)</f>
        <v>42.9</v>
      </c>
      <c r="BF32" s="31"/>
      <c r="BK32" s="138">
        <v>0</v>
      </c>
      <c r="BL32" s="138">
        <v>0</v>
      </c>
      <c r="BM32" s="138">
        <f t="shared" si="6"/>
        <v>0</v>
      </c>
      <c r="BN32" s="138">
        <v>0</v>
      </c>
      <c r="BO32" s="138">
        <v>0</v>
      </c>
      <c r="BP32" s="138">
        <v>7</v>
      </c>
      <c r="BQ32" s="138">
        <v>0</v>
      </c>
      <c r="BR32" s="138">
        <f t="shared" si="7"/>
        <v>7</v>
      </c>
      <c r="BS32" s="138">
        <v>32</v>
      </c>
      <c r="BT32" s="138">
        <v>305</v>
      </c>
      <c r="BU32" s="138">
        <v>62</v>
      </c>
      <c r="BV32" s="138">
        <v>4</v>
      </c>
      <c r="BW32" s="138">
        <v>0</v>
      </c>
      <c r="BX32" s="138">
        <f t="shared" si="2"/>
        <v>4</v>
      </c>
      <c r="BY32" s="138">
        <v>19</v>
      </c>
      <c r="BZ32" s="138">
        <v>156</v>
      </c>
      <c r="CA32" s="138">
        <v>48</v>
      </c>
    </row>
    <row r="33" spans="1:79" ht="23.25" customHeight="1">
      <c r="A33" s="10" t="s">
        <v>36</v>
      </c>
      <c r="B33" s="138">
        <v>0</v>
      </c>
      <c r="C33" s="138">
        <v>0</v>
      </c>
      <c r="D33" s="138">
        <v>0</v>
      </c>
      <c r="E33" s="138">
        <v>0</v>
      </c>
      <c r="F33" s="174">
        <v>0</v>
      </c>
      <c r="G33" s="174">
        <v>0</v>
      </c>
      <c r="H33" s="174">
        <f t="shared" si="15"/>
        <v>0</v>
      </c>
      <c r="I33" s="174">
        <f t="shared" si="16"/>
        <v>0</v>
      </c>
      <c r="J33" s="138">
        <v>1</v>
      </c>
      <c r="K33" s="138">
        <v>41000</v>
      </c>
      <c r="L33" s="154">
        <f>ROUND((I33+K33)/'第１表'!J33,1)</f>
        <v>12.8</v>
      </c>
      <c r="M33" s="138">
        <v>109</v>
      </c>
      <c r="N33" s="138">
        <v>0</v>
      </c>
      <c r="O33" s="138">
        <v>0</v>
      </c>
      <c r="P33" s="138">
        <f t="shared" si="17"/>
        <v>109</v>
      </c>
      <c r="Q33" s="138">
        <v>3175</v>
      </c>
      <c r="R33" s="138">
        <v>925</v>
      </c>
      <c r="S33" s="154">
        <f>ROUND(Q33/('第１表'!$J33)*100,1)</f>
        <v>99.4</v>
      </c>
      <c r="T33" s="138">
        <v>1593</v>
      </c>
      <c r="U33" s="138">
        <v>1196</v>
      </c>
      <c r="V33" s="154">
        <f>ROUND(T33/('第１表'!$J33)*100,1)</f>
        <v>49.9</v>
      </c>
      <c r="W33" s="138">
        <v>2444</v>
      </c>
      <c r="X33" s="138">
        <v>0</v>
      </c>
      <c r="Y33" s="138">
        <v>400</v>
      </c>
      <c r="Z33" s="138">
        <v>320000</v>
      </c>
      <c r="AA33" s="138">
        <v>320000</v>
      </c>
      <c r="AB33" s="138">
        <v>320000</v>
      </c>
      <c r="AC33" s="138">
        <v>400</v>
      </c>
      <c r="AD33" s="138">
        <v>301</v>
      </c>
      <c r="AE33" s="154">
        <f>ROUND(Y33/('第１表'!J33)*100,1)</f>
        <v>12.5</v>
      </c>
      <c r="AF33" s="176">
        <f>ROUND(AA33/'第１表'!S33/10000,1)</f>
        <v>0.2</v>
      </c>
      <c r="AG33" s="165">
        <f>ROUND(AB33/AA33*100,1)</f>
        <v>100</v>
      </c>
      <c r="AH33" s="165">
        <f>ROUND(AA33/Z33*100,1)</f>
        <v>100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54">
        <f>ROUND(AJ33/('第１表'!J33)*100,1)</f>
        <v>0</v>
      </c>
      <c r="AP33" s="154">
        <f>ROUND(AM33/('第１表'!S33*1000000)*100,1)</f>
        <v>0</v>
      </c>
      <c r="AQ33" s="138">
        <v>712</v>
      </c>
      <c r="AR33" s="138">
        <v>712</v>
      </c>
      <c r="AS33" s="138">
        <v>712</v>
      </c>
      <c r="AT33" s="138">
        <v>380000</v>
      </c>
      <c r="AU33" s="138">
        <v>380000</v>
      </c>
      <c r="AV33" s="138">
        <v>566</v>
      </c>
      <c r="AW33" s="154">
        <f>ROUND(AR33/('第１表'!J33)*100,1)</f>
        <v>22.3</v>
      </c>
      <c r="AX33" s="154">
        <f>ROUND(AU33/('第１表'!S33*1000000)*100,1)</f>
        <v>0.2</v>
      </c>
      <c r="AY33" s="138">
        <v>0</v>
      </c>
      <c r="AZ33" s="138">
        <v>601</v>
      </c>
      <c r="BA33" s="3"/>
      <c r="BB33" s="174">
        <f t="shared" si="4"/>
        <v>1713</v>
      </c>
      <c r="BC33" s="174">
        <f t="shared" si="5"/>
        <v>700000</v>
      </c>
      <c r="BD33" s="154">
        <f>ROUND(((AC33+AK33+AS33+AY33+AZ33)/('第１表'!J33))*100,1)</f>
        <v>53.6</v>
      </c>
      <c r="BE33" s="154">
        <f>ROUND((AD33+AN33+AV33+AY33+AZ33)/('第１表'!J33)*100,1)</f>
        <v>46</v>
      </c>
      <c r="BF33" s="31"/>
      <c r="BK33" s="174">
        <v>0</v>
      </c>
      <c r="BL33" s="138">
        <v>0</v>
      </c>
      <c r="BM33" s="138">
        <f t="shared" si="6"/>
        <v>0</v>
      </c>
      <c r="BN33" s="174">
        <v>0</v>
      </c>
      <c r="BO33" s="174">
        <v>0</v>
      </c>
      <c r="BP33" s="138">
        <v>1</v>
      </c>
      <c r="BQ33" s="138">
        <v>0</v>
      </c>
      <c r="BR33" s="138">
        <f t="shared" si="7"/>
        <v>1</v>
      </c>
      <c r="BS33" s="138">
        <v>8</v>
      </c>
      <c r="BT33" s="138">
        <v>131</v>
      </c>
      <c r="BU33" s="138">
        <v>22</v>
      </c>
      <c r="BV33" s="138">
        <v>1</v>
      </c>
      <c r="BW33" s="138">
        <v>0</v>
      </c>
      <c r="BX33" s="138">
        <f t="shared" si="2"/>
        <v>1</v>
      </c>
      <c r="BY33" s="138">
        <v>3</v>
      </c>
      <c r="BZ33" s="138">
        <v>87</v>
      </c>
      <c r="CA33" s="138">
        <v>11</v>
      </c>
    </row>
    <row r="34" spans="1:79" ht="23.25" customHeight="1">
      <c r="A34" s="10" t="s">
        <v>37</v>
      </c>
      <c r="B34" s="138">
        <v>0</v>
      </c>
      <c r="C34" s="138">
        <v>0</v>
      </c>
      <c r="D34" s="138">
        <v>0</v>
      </c>
      <c r="E34" s="138">
        <v>0</v>
      </c>
      <c r="F34" s="174">
        <v>0</v>
      </c>
      <c r="G34" s="174">
        <v>0</v>
      </c>
      <c r="H34" s="174">
        <f t="shared" si="15"/>
        <v>0</v>
      </c>
      <c r="I34" s="174">
        <f t="shared" si="16"/>
        <v>0</v>
      </c>
      <c r="J34" s="138">
        <v>0</v>
      </c>
      <c r="K34" s="138">
        <v>0</v>
      </c>
      <c r="L34" s="154">
        <f>ROUND((I34+K34)/'第１表'!J34,1)</f>
        <v>0</v>
      </c>
      <c r="M34" s="138">
        <v>44</v>
      </c>
      <c r="N34" s="138">
        <v>0</v>
      </c>
      <c r="O34" s="138">
        <v>0</v>
      </c>
      <c r="P34" s="138">
        <f t="shared" si="17"/>
        <v>44</v>
      </c>
      <c r="Q34" s="138">
        <v>2545</v>
      </c>
      <c r="R34" s="138">
        <v>907</v>
      </c>
      <c r="S34" s="154">
        <f>ROUND(Q34/('第１表'!$J34)*100,1)</f>
        <v>99</v>
      </c>
      <c r="T34" s="138">
        <v>1461</v>
      </c>
      <c r="U34" s="138">
        <v>2064</v>
      </c>
      <c r="V34" s="154">
        <f>ROUND(T34/('第１表'!$J34)*100,1)</f>
        <v>56.8</v>
      </c>
      <c r="W34" s="138">
        <v>2479</v>
      </c>
      <c r="X34" s="138">
        <v>12</v>
      </c>
      <c r="Y34" s="138">
        <v>0</v>
      </c>
      <c r="Z34" s="138">
        <v>0</v>
      </c>
      <c r="AA34" s="138">
        <v>0</v>
      </c>
      <c r="AB34" s="138">
        <v>0</v>
      </c>
      <c r="AC34" s="138">
        <v>0</v>
      </c>
      <c r="AD34" s="138">
        <v>0</v>
      </c>
      <c r="AE34" s="154">
        <f>ROUND(Y34/('第１表'!J34)*100,1)</f>
        <v>0</v>
      </c>
      <c r="AF34" s="176">
        <f>ROUND(AA34/'第１表'!S34/10000,1)</f>
        <v>0</v>
      </c>
      <c r="AG34" s="165" t="e">
        <f t="shared" si="18"/>
        <v>#DIV/0!</v>
      </c>
      <c r="AH34" s="165" t="e">
        <f t="shared" si="19"/>
        <v>#DIV/0!</v>
      </c>
      <c r="AI34" s="138">
        <v>0</v>
      </c>
      <c r="AJ34" s="138">
        <v>0</v>
      </c>
      <c r="AK34" s="138">
        <v>0</v>
      </c>
      <c r="AL34" s="138">
        <v>0</v>
      </c>
      <c r="AM34" s="138">
        <v>0</v>
      </c>
      <c r="AN34" s="138">
        <v>0</v>
      </c>
      <c r="AO34" s="154">
        <f>ROUND(AJ34/('第１表'!J34)*100,1)</f>
        <v>0</v>
      </c>
      <c r="AP34" s="154">
        <f>ROUND(AM34/('第１表'!S34*1000000)*100,1)</f>
        <v>0</v>
      </c>
      <c r="AQ34" s="138">
        <v>277</v>
      </c>
      <c r="AR34" s="138">
        <v>277</v>
      </c>
      <c r="AS34" s="138">
        <v>277</v>
      </c>
      <c r="AT34" s="138">
        <v>40000</v>
      </c>
      <c r="AU34" s="138">
        <v>40000</v>
      </c>
      <c r="AV34" s="138">
        <v>277</v>
      </c>
      <c r="AW34" s="154">
        <f>ROUND(AR34/('第１表'!J34)*100,1)</f>
        <v>10.8</v>
      </c>
      <c r="AX34" s="154">
        <f>ROUND(AU34/('第１表'!S34*1000000)*100,1)</f>
        <v>0.1</v>
      </c>
      <c r="AY34" s="138">
        <v>0</v>
      </c>
      <c r="AZ34" s="138">
        <v>832</v>
      </c>
      <c r="BA34" s="3"/>
      <c r="BB34" s="174">
        <f t="shared" si="4"/>
        <v>1109</v>
      </c>
      <c r="BC34" s="174">
        <f t="shared" si="5"/>
        <v>40000</v>
      </c>
      <c r="BD34" s="154">
        <f>ROUND(((AC34+AK34+AS34+AY34+AZ34)/('第１表'!J34))*100,1)</f>
        <v>43.2</v>
      </c>
      <c r="BE34" s="154">
        <f>ROUND((AD34+AN34+AV34+AY34+AZ34)/('第１表'!J34)*100,1)</f>
        <v>43.2</v>
      </c>
      <c r="BF34" s="31"/>
      <c r="BK34" s="174">
        <v>0</v>
      </c>
      <c r="BL34" s="138">
        <v>0</v>
      </c>
      <c r="BM34" s="138">
        <f t="shared" si="6"/>
        <v>0</v>
      </c>
      <c r="BN34" s="174">
        <v>0</v>
      </c>
      <c r="BO34" s="174">
        <v>0</v>
      </c>
      <c r="BP34" s="138">
        <v>1</v>
      </c>
      <c r="BQ34" s="138">
        <v>0</v>
      </c>
      <c r="BR34" s="138">
        <f t="shared" si="7"/>
        <v>1</v>
      </c>
      <c r="BS34" s="138">
        <v>8</v>
      </c>
      <c r="BT34" s="138">
        <v>95</v>
      </c>
      <c r="BU34" s="138">
        <v>20</v>
      </c>
      <c r="BV34" s="138">
        <v>1</v>
      </c>
      <c r="BW34" s="138">
        <v>0</v>
      </c>
      <c r="BX34" s="138">
        <f t="shared" si="2"/>
        <v>1</v>
      </c>
      <c r="BY34" s="138">
        <v>4</v>
      </c>
      <c r="BZ34" s="138">
        <v>53</v>
      </c>
      <c r="CA34" s="138">
        <v>13</v>
      </c>
    </row>
    <row r="35" spans="1:79" ht="23.25" customHeight="1">
      <c r="A35" s="10" t="s">
        <v>34</v>
      </c>
      <c r="B35" s="138">
        <v>0</v>
      </c>
      <c r="C35" s="138">
        <v>0</v>
      </c>
      <c r="D35" s="138">
        <v>0</v>
      </c>
      <c r="E35" s="138">
        <v>0</v>
      </c>
      <c r="F35" s="174">
        <v>0</v>
      </c>
      <c r="G35" s="174">
        <v>0</v>
      </c>
      <c r="H35" s="174">
        <f t="shared" si="15"/>
        <v>0</v>
      </c>
      <c r="I35" s="174">
        <f t="shared" si="16"/>
        <v>0</v>
      </c>
      <c r="J35" s="138">
        <v>9</v>
      </c>
      <c r="K35" s="138">
        <v>828282</v>
      </c>
      <c r="L35" s="154">
        <f>ROUND((I35+K35)/'第１表'!J35,1)</f>
        <v>94.4</v>
      </c>
      <c r="M35" s="138">
        <v>144</v>
      </c>
      <c r="N35" s="138">
        <v>0</v>
      </c>
      <c r="O35" s="138">
        <v>0</v>
      </c>
      <c r="P35" s="138">
        <f t="shared" si="17"/>
        <v>144</v>
      </c>
      <c r="Q35" s="138">
        <v>8671</v>
      </c>
      <c r="R35" s="138">
        <v>2248</v>
      </c>
      <c r="S35" s="154">
        <f>ROUND(Q35/('第１表'!$J35)*100,1)</f>
        <v>98.8</v>
      </c>
      <c r="T35" s="138">
        <v>4920</v>
      </c>
      <c r="U35" s="138">
        <v>4340</v>
      </c>
      <c r="V35" s="154">
        <f>ROUND(T35/('第１表'!$J35)*100,1)</f>
        <v>56.1</v>
      </c>
      <c r="W35" s="138">
        <v>0</v>
      </c>
      <c r="X35" s="138">
        <v>0</v>
      </c>
      <c r="Y35" s="138">
        <v>2748</v>
      </c>
      <c r="Z35" s="138">
        <v>1200000</v>
      </c>
      <c r="AA35" s="138">
        <v>982000</v>
      </c>
      <c r="AB35" s="138">
        <v>982000</v>
      </c>
      <c r="AC35" s="138">
        <v>2582</v>
      </c>
      <c r="AD35" s="138">
        <v>1341</v>
      </c>
      <c r="AE35" s="154">
        <f>ROUND(Y35/('第１表'!J35)*100,1)</f>
        <v>31.3</v>
      </c>
      <c r="AF35" s="176">
        <f>ROUND(AA35/'第１表'!S35/10000,1)</f>
        <v>0.4</v>
      </c>
      <c r="AG35" s="165">
        <f aca="true" t="shared" si="20" ref="AG35:AG41">ROUND(AB35/AA35*100,1)</f>
        <v>100</v>
      </c>
      <c r="AH35" s="165">
        <f aca="true" t="shared" si="21" ref="AH35:AH41">ROUND(AA35/Z35*100,1)</f>
        <v>81.8</v>
      </c>
      <c r="AI35" s="138">
        <v>0</v>
      </c>
      <c r="AJ35" s="138">
        <v>0</v>
      </c>
      <c r="AK35" s="138">
        <v>0</v>
      </c>
      <c r="AL35" s="138">
        <v>0</v>
      </c>
      <c r="AM35" s="138">
        <v>0</v>
      </c>
      <c r="AN35" s="138">
        <v>0</v>
      </c>
      <c r="AO35" s="154">
        <f>ROUND(AJ35/('第１表'!J35)*100,1)</f>
        <v>0</v>
      </c>
      <c r="AP35" s="154">
        <f>ROUND(AM35/('第１表'!S35*1000000)*100,1)</f>
        <v>0</v>
      </c>
      <c r="AQ35" s="138">
        <v>0</v>
      </c>
      <c r="AR35" s="138">
        <v>0</v>
      </c>
      <c r="AS35" s="138">
        <v>0</v>
      </c>
      <c r="AT35" s="138">
        <v>0</v>
      </c>
      <c r="AU35" s="138">
        <v>0</v>
      </c>
      <c r="AV35" s="138">
        <v>0</v>
      </c>
      <c r="AW35" s="154">
        <f>ROUND(AR35/('第１表'!J35)*100,1)</f>
        <v>0</v>
      </c>
      <c r="AX35" s="154">
        <f>ROUND(AU35/('第１表'!S35*1000000)*100,1)</f>
        <v>0</v>
      </c>
      <c r="AY35" s="138">
        <v>0</v>
      </c>
      <c r="AZ35" s="138">
        <v>2002</v>
      </c>
      <c r="BA35" s="3"/>
      <c r="BB35" s="174">
        <f t="shared" si="4"/>
        <v>4584</v>
      </c>
      <c r="BC35" s="174">
        <f t="shared" si="5"/>
        <v>982000</v>
      </c>
      <c r="BD35" s="154">
        <f>ROUND(((AC35+AK35+AS35+AY35+AZ35)/('第１表'!J35))*100,1)</f>
        <v>52.3</v>
      </c>
      <c r="BE35" s="154">
        <f>ROUND((AD35+AN35+AV35+AY35+AZ35)/('第１表'!J35)*100,1)</f>
        <v>38.1</v>
      </c>
      <c r="BF35" s="31"/>
      <c r="BK35" s="138">
        <v>0</v>
      </c>
      <c r="BL35" s="138">
        <v>0</v>
      </c>
      <c r="BM35" s="138">
        <f>SUM(BK35:BL35)</f>
        <v>0</v>
      </c>
      <c r="BN35" s="138">
        <v>0</v>
      </c>
      <c r="BO35" s="138">
        <v>0</v>
      </c>
      <c r="BP35" s="138">
        <v>3</v>
      </c>
      <c r="BQ35" s="138">
        <v>0</v>
      </c>
      <c r="BR35" s="138">
        <f t="shared" si="7"/>
        <v>3</v>
      </c>
      <c r="BS35" s="138">
        <v>24</v>
      </c>
      <c r="BT35" s="138">
        <v>327</v>
      </c>
      <c r="BU35" s="138">
        <v>44</v>
      </c>
      <c r="BV35" s="138">
        <v>1</v>
      </c>
      <c r="BW35" s="138">
        <v>0</v>
      </c>
      <c r="BX35" s="138">
        <f t="shared" si="2"/>
        <v>1</v>
      </c>
      <c r="BY35" s="138">
        <v>8</v>
      </c>
      <c r="BZ35" s="138">
        <v>183</v>
      </c>
      <c r="CA35" s="138">
        <v>20</v>
      </c>
    </row>
    <row r="36" spans="1:79" ht="23.25" customHeight="1">
      <c r="A36" s="10" t="s">
        <v>38</v>
      </c>
      <c r="B36" s="138">
        <v>8</v>
      </c>
      <c r="C36" s="138">
        <v>193931</v>
      </c>
      <c r="D36" s="138">
        <v>0</v>
      </c>
      <c r="E36" s="138">
        <v>0</v>
      </c>
      <c r="F36" s="174">
        <v>0</v>
      </c>
      <c r="G36" s="174">
        <v>0</v>
      </c>
      <c r="H36" s="174">
        <f t="shared" si="15"/>
        <v>8</v>
      </c>
      <c r="I36" s="174">
        <f t="shared" si="16"/>
        <v>193931</v>
      </c>
      <c r="J36" s="138">
        <v>8</v>
      </c>
      <c r="K36" s="138">
        <v>23058</v>
      </c>
      <c r="L36" s="154">
        <f>ROUND((I36+K36)/'第１表'!J36,1)</f>
        <v>52</v>
      </c>
      <c r="M36" s="138">
        <v>130</v>
      </c>
      <c r="N36" s="138">
        <v>0</v>
      </c>
      <c r="O36" s="138">
        <v>0</v>
      </c>
      <c r="P36" s="138">
        <f t="shared" si="17"/>
        <v>130</v>
      </c>
      <c r="Q36" s="138">
        <v>4144</v>
      </c>
      <c r="R36" s="138">
        <v>1270</v>
      </c>
      <c r="S36" s="154">
        <f>ROUND(Q36/('第１表'!$J36)*100,1)</f>
        <v>99.4</v>
      </c>
      <c r="T36" s="138">
        <v>1271</v>
      </c>
      <c r="U36" s="138">
        <v>1910</v>
      </c>
      <c r="V36" s="154">
        <f>ROUND(T36/('第１表'!$J36)*100,1)</f>
        <v>30.5</v>
      </c>
      <c r="W36" s="138">
        <v>3958</v>
      </c>
      <c r="X36" s="138">
        <v>152</v>
      </c>
      <c r="Y36" s="138">
        <v>2873</v>
      </c>
      <c r="Z36" s="138">
        <v>1540000</v>
      </c>
      <c r="AA36" s="138">
        <v>1010000</v>
      </c>
      <c r="AB36" s="138">
        <v>1010000</v>
      </c>
      <c r="AC36" s="138">
        <v>2873</v>
      </c>
      <c r="AD36" s="138">
        <v>1999</v>
      </c>
      <c r="AE36" s="154">
        <f>ROUND(Y36/('第１表'!J36)*100,1)</f>
        <v>68.9</v>
      </c>
      <c r="AF36" s="176">
        <f>ROUND(AA36/'第１表'!S36/10000,1)</f>
        <v>1.3</v>
      </c>
      <c r="AG36" s="165">
        <f t="shared" si="20"/>
        <v>100</v>
      </c>
      <c r="AH36" s="165">
        <f t="shared" si="21"/>
        <v>65.6</v>
      </c>
      <c r="AI36" s="138">
        <v>464</v>
      </c>
      <c r="AJ36" s="138">
        <v>464</v>
      </c>
      <c r="AK36" s="138">
        <v>464</v>
      </c>
      <c r="AL36" s="138">
        <v>178000</v>
      </c>
      <c r="AM36" s="138">
        <v>178000</v>
      </c>
      <c r="AN36" s="138">
        <v>398</v>
      </c>
      <c r="AO36" s="154">
        <f>ROUND(AJ36/('第１表'!J36)*100,1)</f>
        <v>11.1</v>
      </c>
      <c r="AP36" s="154">
        <f>ROUND(AM36/('第１表'!S36*1000000)*100,1)</f>
        <v>0.2</v>
      </c>
      <c r="AQ36" s="138">
        <v>102</v>
      </c>
      <c r="AR36" s="138">
        <v>102</v>
      </c>
      <c r="AS36" s="138">
        <v>102</v>
      </c>
      <c r="AT36" s="138">
        <v>154800</v>
      </c>
      <c r="AU36" s="138">
        <v>154800</v>
      </c>
      <c r="AV36" s="138">
        <v>82</v>
      </c>
      <c r="AW36" s="154">
        <f>ROUND(AR36/('第１表'!J36)*100,1)</f>
        <v>2.4</v>
      </c>
      <c r="AX36" s="154">
        <f>ROUND(AU36/('第１表'!S36*1000000)*100,1)</f>
        <v>0.2</v>
      </c>
      <c r="AY36" s="138">
        <v>0</v>
      </c>
      <c r="AZ36" s="138">
        <v>398</v>
      </c>
      <c r="BA36" s="3"/>
      <c r="BB36" s="174">
        <f t="shared" si="4"/>
        <v>3837</v>
      </c>
      <c r="BC36" s="174">
        <f t="shared" si="5"/>
        <v>1342800</v>
      </c>
      <c r="BD36" s="154">
        <f>ROUND(((AC36+AK36+AS36+AY36+AZ36)/('第１表'!J36))*100,1)</f>
        <v>92</v>
      </c>
      <c r="BE36" s="154">
        <f>ROUND((AD36+AN36+AV36+AY36+AZ36)/('第１表'!J36)*100,1)</f>
        <v>69</v>
      </c>
      <c r="BF36" s="31"/>
      <c r="BK36" s="174">
        <v>0</v>
      </c>
      <c r="BL36" s="138">
        <v>0</v>
      </c>
      <c r="BM36" s="138">
        <f>SUM(BK36:BL36)</f>
        <v>0</v>
      </c>
      <c r="BN36" s="174">
        <v>0</v>
      </c>
      <c r="BO36" s="174">
        <v>0</v>
      </c>
      <c r="BP36" s="138">
        <v>1</v>
      </c>
      <c r="BQ36" s="138">
        <v>0</v>
      </c>
      <c r="BR36" s="138">
        <f t="shared" si="7"/>
        <v>1</v>
      </c>
      <c r="BS36" s="138">
        <v>8</v>
      </c>
      <c r="BT36" s="138">
        <v>178</v>
      </c>
      <c r="BU36" s="138">
        <v>15</v>
      </c>
      <c r="BV36" s="138">
        <v>1</v>
      </c>
      <c r="BW36" s="138">
        <v>0</v>
      </c>
      <c r="BX36" s="138">
        <f t="shared" si="2"/>
        <v>1</v>
      </c>
      <c r="BY36" s="138">
        <v>5</v>
      </c>
      <c r="BZ36" s="138">
        <v>94</v>
      </c>
      <c r="CA36" s="138">
        <v>18</v>
      </c>
    </row>
    <row r="37" spans="1:79" ht="23.25" customHeight="1">
      <c r="A37" s="10" t="s">
        <v>39</v>
      </c>
      <c r="B37" s="138">
        <v>0</v>
      </c>
      <c r="C37" s="138">
        <v>0</v>
      </c>
      <c r="D37" s="138">
        <v>0</v>
      </c>
      <c r="E37" s="138">
        <v>0</v>
      </c>
      <c r="F37" s="174">
        <v>0</v>
      </c>
      <c r="G37" s="174">
        <v>0</v>
      </c>
      <c r="H37" s="174">
        <f t="shared" si="15"/>
        <v>0</v>
      </c>
      <c r="I37" s="174">
        <f t="shared" si="16"/>
        <v>0</v>
      </c>
      <c r="J37" s="138">
        <v>3</v>
      </c>
      <c r="K37" s="138">
        <v>6131</v>
      </c>
      <c r="L37" s="154">
        <f>ROUND((I37+K37)/'第１表'!J37,1)</f>
        <v>1.1</v>
      </c>
      <c r="M37" s="138">
        <v>101</v>
      </c>
      <c r="N37" s="138">
        <v>0</v>
      </c>
      <c r="O37" s="138">
        <v>31</v>
      </c>
      <c r="P37" s="138">
        <f t="shared" si="17"/>
        <v>132</v>
      </c>
      <c r="Q37" s="138">
        <v>5558</v>
      </c>
      <c r="R37" s="138">
        <v>1431</v>
      </c>
      <c r="S37" s="154">
        <f>ROUND(Q37/('第１表'!$J37)*100,1)</f>
        <v>99.1</v>
      </c>
      <c r="T37" s="138">
        <v>1906</v>
      </c>
      <c r="U37" s="138">
        <v>1823</v>
      </c>
      <c r="V37" s="154">
        <f>ROUND(T37/('第１表'!$J37)*100,1)</f>
        <v>34</v>
      </c>
      <c r="W37" s="138">
        <v>0</v>
      </c>
      <c r="X37" s="138">
        <v>0</v>
      </c>
      <c r="Y37" s="138">
        <v>2488</v>
      </c>
      <c r="Z37" s="138">
        <v>1190000</v>
      </c>
      <c r="AA37" s="138">
        <v>880000</v>
      </c>
      <c r="AB37" s="138">
        <v>880000</v>
      </c>
      <c r="AC37" s="138">
        <v>2488</v>
      </c>
      <c r="AD37" s="138">
        <v>1871</v>
      </c>
      <c r="AE37" s="154">
        <f>ROUND(Y37/('第１表'!J37)*100,1)</f>
        <v>44.4</v>
      </c>
      <c r="AF37" s="176">
        <f>ROUND(AA37/'第１表'!S37/10000,1)</f>
        <v>0.7</v>
      </c>
      <c r="AG37" s="165">
        <f t="shared" si="20"/>
        <v>100</v>
      </c>
      <c r="AH37" s="165">
        <f t="shared" si="21"/>
        <v>73.9</v>
      </c>
      <c r="AI37" s="138">
        <v>434</v>
      </c>
      <c r="AJ37" s="138">
        <v>434</v>
      </c>
      <c r="AK37" s="138">
        <v>434</v>
      </c>
      <c r="AL37" s="138">
        <v>200000</v>
      </c>
      <c r="AM37" s="138">
        <v>200000</v>
      </c>
      <c r="AN37" s="138">
        <v>332</v>
      </c>
      <c r="AO37" s="154">
        <f>ROUND(AJ37/('第１表'!J37)*100,1)</f>
        <v>7.7</v>
      </c>
      <c r="AP37" s="154">
        <f>ROUND(AM37/('第１表'!S37*1000000)*100,1)</f>
        <v>0.1</v>
      </c>
      <c r="AQ37" s="138">
        <v>0</v>
      </c>
      <c r="AR37" s="138">
        <v>0</v>
      </c>
      <c r="AS37" s="138">
        <v>0</v>
      </c>
      <c r="AT37" s="138">
        <v>0</v>
      </c>
      <c r="AU37" s="138">
        <v>0</v>
      </c>
      <c r="AV37" s="138">
        <v>0</v>
      </c>
      <c r="AW37" s="154">
        <f>ROUND(AR37/('第１表'!J37)*100,1)</f>
        <v>0</v>
      </c>
      <c r="AX37" s="154">
        <f>ROUND(AU37/('第１表'!S37*1000000)*100,1)</f>
        <v>0</v>
      </c>
      <c r="AY37" s="138">
        <v>0</v>
      </c>
      <c r="AZ37" s="138">
        <v>1435</v>
      </c>
      <c r="BA37" s="3"/>
      <c r="BB37" s="174">
        <f t="shared" si="4"/>
        <v>4357</v>
      </c>
      <c r="BC37" s="174">
        <f t="shared" si="5"/>
        <v>1080000</v>
      </c>
      <c r="BD37" s="154">
        <f>ROUND(((AC37+AK37+AS37+AY37+AZ37)/('第１表'!J37))*100,1)</f>
        <v>77.7</v>
      </c>
      <c r="BE37" s="154">
        <f>ROUND((AD37+AN37+AV37+AY37+AZ37)/('第１表'!J37)*100,1)</f>
        <v>64.9</v>
      </c>
      <c r="BF37" s="31"/>
      <c r="BK37" s="138">
        <v>1</v>
      </c>
      <c r="BL37" s="138">
        <v>0</v>
      </c>
      <c r="BM37" s="138">
        <f>SUM(BK37:BL37)</f>
        <v>1</v>
      </c>
      <c r="BN37" s="138">
        <v>2</v>
      </c>
      <c r="BO37" s="138">
        <v>5</v>
      </c>
      <c r="BP37" s="138">
        <v>5</v>
      </c>
      <c r="BQ37" s="138">
        <v>0</v>
      </c>
      <c r="BR37" s="138">
        <f t="shared" si="7"/>
        <v>5</v>
      </c>
      <c r="BS37" s="138">
        <v>25</v>
      </c>
      <c r="BT37" s="138">
        <v>223</v>
      </c>
      <c r="BU37" s="138">
        <v>52</v>
      </c>
      <c r="BV37" s="138">
        <v>1</v>
      </c>
      <c r="BW37" s="138">
        <v>0</v>
      </c>
      <c r="BX37" s="138">
        <f t="shared" si="2"/>
        <v>1</v>
      </c>
      <c r="BY37" s="138">
        <v>8</v>
      </c>
      <c r="BZ37" s="138">
        <v>128</v>
      </c>
      <c r="CA37" s="138">
        <v>18</v>
      </c>
    </row>
    <row r="38" spans="1:79" ht="23.25" customHeight="1">
      <c r="A38" s="10" t="s">
        <v>134</v>
      </c>
      <c r="B38" s="138">
        <v>0</v>
      </c>
      <c r="C38" s="138">
        <v>0</v>
      </c>
      <c r="D38" s="138">
        <v>0</v>
      </c>
      <c r="E38" s="138">
        <v>0</v>
      </c>
      <c r="F38" s="174">
        <v>0</v>
      </c>
      <c r="G38" s="174">
        <v>0</v>
      </c>
      <c r="H38" s="174">
        <f t="shared" si="15"/>
        <v>0</v>
      </c>
      <c r="I38" s="174">
        <f t="shared" si="16"/>
        <v>0</v>
      </c>
      <c r="J38" s="138">
        <v>15</v>
      </c>
      <c r="K38" s="138">
        <v>571251</v>
      </c>
      <c r="L38" s="154">
        <f>ROUND((I38+K38)/'第１表'!J38,1)</f>
        <v>35.6</v>
      </c>
      <c r="M38" s="138">
        <v>203</v>
      </c>
      <c r="N38" s="138">
        <v>0</v>
      </c>
      <c r="O38" s="138">
        <v>3</v>
      </c>
      <c r="P38" s="138">
        <f t="shared" si="17"/>
        <v>206</v>
      </c>
      <c r="Q38" s="138">
        <v>15923</v>
      </c>
      <c r="R38" s="138">
        <v>4407</v>
      </c>
      <c r="S38" s="154">
        <f>ROUND(Q38/('第１表'!$J38)*100,1)</f>
        <v>99.3</v>
      </c>
      <c r="T38" s="138">
        <v>8601</v>
      </c>
      <c r="U38" s="138">
        <v>10120</v>
      </c>
      <c r="V38" s="154">
        <f>ROUND(T38/('第１表'!$J38)*100,1)</f>
        <v>53.6</v>
      </c>
      <c r="W38" s="138">
        <v>0</v>
      </c>
      <c r="X38" s="138">
        <v>0</v>
      </c>
      <c r="Y38" s="138">
        <v>4922</v>
      </c>
      <c r="Z38" s="138">
        <v>2395000</v>
      </c>
      <c r="AA38" s="138">
        <v>2185600</v>
      </c>
      <c r="AB38" s="138">
        <v>2185600</v>
      </c>
      <c r="AC38" s="138">
        <v>4922</v>
      </c>
      <c r="AD38" s="138">
        <v>2615</v>
      </c>
      <c r="AE38" s="154">
        <f>ROUND(Y38/('第１表'!J38)*100,1)</f>
        <v>30.7</v>
      </c>
      <c r="AF38" s="176">
        <f>ROUND(AA38/'第１表'!S38/10000,1)</f>
        <v>0.7</v>
      </c>
      <c r="AG38" s="165">
        <f t="shared" si="20"/>
        <v>100</v>
      </c>
      <c r="AH38" s="165">
        <f t="shared" si="21"/>
        <v>91.3</v>
      </c>
      <c r="AI38" s="138">
        <v>1063</v>
      </c>
      <c r="AJ38" s="138">
        <v>1063</v>
      </c>
      <c r="AK38" s="138">
        <v>1063</v>
      </c>
      <c r="AL38" s="138">
        <v>489000</v>
      </c>
      <c r="AM38" s="138">
        <v>489000</v>
      </c>
      <c r="AN38" s="138">
        <v>744</v>
      </c>
      <c r="AO38" s="154">
        <f>ROUND(AJ38/('第１表'!J38)*100,1)</f>
        <v>6.6</v>
      </c>
      <c r="AP38" s="154">
        <f>ROUND(AM38/('第１表'!S38*1000000)*100,1)</f>
        <v>0.2</v>
      </c>
      <c r="AQ38" s="138">
        <v>0</v>
      </c>
      <c r="AR38" s="138">
        <v>0</v>
      </c>
      <c r="AS38" s="138">
        <v>0</v>
      </c>
      <c r="AT38" s="138">
        <v>0</v>
      </c>
      <c r="AU38" s="138">
        <v>0</v>
      </c>
      <c r="AV38" s="138">
        <v>0</v>
      </c>
      <c r="AW38" s="154">
        <f>ROUND(AR38/('第１表'!J38)*100,1)</f>
        <v>0</v>
      </c>
      <c r="AX38" s="154">
        <f>ROUND(AU38/('第１表'!S38*1000000)*100,1)</f>
        <v>0</v>
      </c>
      <c r="AY38" s="138">
        <v>0</v>
      </c>
      <c r="AZ38" s="138">
        <v>3963</v>
      </c>
      <c r="BA38" s="3"/>
      <c r="BB38" s="174">
        <f t="shared" si="4"/>
        <v>9948</v>
      </c>
      <c r="BC38" s="174">
        <f t="shared" si="5"/>
        <v>2674600</v>
      </c>
      <c r="BD38" s="154">
        <f>ROUND(((AC38+AK38+AS38+AY38+AZ38)/('第１表'!J38))*100,1)</f>
        <v>62.1</v>
      </c>
      <c r="BE38" s="154">
        <f>ROUND((AD38+AN38+AV38+AY38+AZ38)/('第１表'!J38)*100,1)</f>
        <v>45.7</v>
      </c>
      <c r="BF38" s="31"/>
      <c r="BK38" s="138">
        <v>0</v>
      </c>
      <c r="BL38" s="138">
        <v>0</v>
      </c>
      <c r="BM38" s="138">
        <f>SUM(BK38:BL38)</f>
        <v>0</v>
      </c>
      <c r="BN38" s="138">
        <v>0</v>
      </c>
      <c r="BO38" s="138">
        <v>0</v>
      </c>
      <c r="BP38" s="138">
        <v>8</v>
      </c>
      <c r="BQ38" s="138">
        <v>0</v>
      </c>
      <c r="BR38" s="138">
        <f t="shared" si="7"/>
        <v>8</v>
      </c>
      <c r="BS38" s="138">
        <v>57</v>
      </c>
      <c r="BT38" s="138">
        <v>614</v>
      </c>
      <c r="BU38" s="138">
        <v>110</v>
      </c>
      <c r="BV38" s="138">
        <v>3</v>
      </c>
      <c r="BW38" s="138">
        <v>0</v>
      </c>
      <c r="BX38" s="138">
        <f t="shared" si="2"/>
        <v>3</v>
      </c>
      <c r="BY38" s="138">
        <v>21</v>
      </c>
      <c r="BZ38" s="138">
        <v>339</v>
      </c>
      <c r="CA38" s="138">
        <v>50</v>
      </c>
    </row>
    <row r="39" spans="1:79" ht="23.25" customHeight="1" thickBot="1">
      <c r="A39" s="10" t="s">
        <v>35</v>
      </c>
      <c r="B39" s="138">
        <v>1</v>
      </c>
      <c r="C39" s="138">
        <v>169000</v>
      </c>
      <c r="D39" s="138">
        <v>2</v>
      </c>
      <c r="E39" s="138">
        <v>20269</v>
      </c>
      <c r="F39" s="174">
        <v>0</v>
      </c>
      <c r="G39" s="174">
        <v>0</v>
      </c>
      <c r="H39" s="174">
        <f t="shared" si="15"/>
        <v>3</v>
      </c>
      <c r="I39" s="174">
        <f t="shared" si="16"/>
        <v>189269</v>
      </c>
      <c r="J39" s="138">
        <v>0</v>
      </c>
      <c r="K39" s="138">
        <v>0</v>
      </c>
      <c r="L39" s="157">
        <f>ROUND((I39+K39)/'第１表'!J39,1)</f>
        <v>15.9</v>
      </c>
      <c r="M39" s="138">
        <v>96</v>
      </c>
      <c r="N39" s="138">
        <v>0</v>
      </c>
      <c r="O39" s="138">
        <v>0</v>
      </c>
      <c r="P39" s="138">
        <f t="shared" si="17"/>
        <v>96</v>
      </c>
      <c r="Q39" s="138">
        <v>11779</v>
      </c>
      <c r="R39" s="138">
        <v>3143</v>
      </c>
      <c r="S39" s="167">
        <f>ROUND(Q39/('第１表'!$J39)*100,1)</f>
        <v>99</v>
      </c>
      <c r="T39" s="138">
        <v>6329</v>
      </c>
      <c r="U39" s="138">
        <v>5391</v>
      </c>
      <c r="V39" s="167">
        <f>ROUND(T39/('第１表'!$J39)*100,1)</f>
        <v>53.2</v>
      </c>
      <c r="W39" s="138">
        <v>0</v>
      </c>
      <c r="X39" s="138">
        <v>0</v>
      </c>
      <c r="Y39" s="138">
        <v>4086</v>
      </c>
      <c r="Z39" s="138">
        <v>2830000</v>
      </c>
      <c r="AA39" s="138">
        <v>2339200</v>
      </c>
      <c r="AB39" s="138">
        <v>2339200</v>
      </c>
      <c r="AC39" s="138">
        <v>4086</v>
      </c>
      <c r="AD39" s="138">
        <v>2775</v>
      </c>
      <c r="AE39" s="167">
        <f>ROUND(Y39/('第１表'!J39)*100,1)</f>
        <v>34.3</v>
      </c>
      <c r="AF39" s="178">
        <f>ROUND(AA39/'第１表'!S39/10000,1)</f>
        <v>0.8</v>
      </c>
      <c r="AG39" s="165">
        <f>ROUND(AB39/AA39*100,1)</f>
        <v>100</v>
      </c>
      <c r="AH39" s="165">
        <f t="shared" si="21"/>
        <v>82.7</v>
      </c>
      <c r="AI39" s="138">
        <v>1045</v>
      </c>
      <c r="AJ39" s="138">
        <v>1045</v>
      </c>
      <c r="AK39" s="138">
        <v>1045</v>
      </c>
      <c r="AL39" s="138">
        <v>488000</v>
      </c>
      <c r="AM39" s="138">
        <v>488000</v>
      </c>
      <c r="AN39" s="138">
        <v>954</v>
      </c>
      <c r="AO39" s="167">
        <f>ROUND(AJ39/('第１表'!J39)*100,1)</f>
        <v>8.8</v>
      </c>
      <c r="AP39" s="167">
        <f>ROUND(AM39/('第１表'!S39*1000000)*100,1)</f>
        <v>0.2</v>
      </c>
      <c r="AQ39" s="138">
        <v>0</v>
      </c>
      <c r="AR39" s="138">
        <v>0</v>
      </c>
      <c r="AS39" s="138">
        <v>0</v>
      </c>
      <c r="AT39" s="138">
        <v>0</v>
      </c>
      <c r="AU39" s="138">
        <v>0</v>
      </c>
      <c r="AV39" s="138">
        <v>0</v>
      </c>
      <c r="AW39" s="167">
        <f>ROUND(AR39/('第１表'!J39)*100,1)</f>
        <v>0</v>
      </c>
      <c r="AX39" s="167">
        <f>ROUND(AU39/('第１表'!S39*1000000)*100,1)</f>
        <v>0</v>
      </c>
      <c r="AY39" s="138">
        <v>0</v>
      </c>
      <c r="AZ39" s="138">
        <v>1717</v>
      </c>
      <c r="BA39" s="3"/>
      <c r="BB39" s="89">
        <f t="shared" si="4"/>
        <v>6848</v>
      </c>
      <c r="BC39" s="89">
        <f t="shared" si="5"/>
        <v>2827200</v>
      </c>
      <c r="BD39" s="167">
        <f>ROUND(((AC39+AK39+AS39+AY39+AZ39)/('第１表'!J39))*100,1)</f>
        <v>57.6</v>
      </c>
      <c r="BE39" s="167">
        <f>ROUND((AD39+AN39+AV39+AY39+AZ39)/('第１表'!J39)*100,1)</f>
        <v>45.8</v>
      </c>
      <c r="BF39" s="31"/>
      <c r="BK39" s="138">
        <v>0</v>
      </c>
      <c r="BL39" s="138">
        <v>0</v>
      </c>
      <c r="BM39" s="138">
        <f>SUM(BK39:BL39)</f>
        <v>0</v>
      </c>
      <c r="BN39" s="138">
        <v>0</v>
      </c>
      <c r="BO39" s="138">
        <v>0</v>
      </c>
      <c r="BP39" s="138">
        <v>5</v>
      </c>
      <c r="BQ39" s="138">
        <v>1</v>
      </c>
      <c r="BR39" s="138">
        <f t="shared" si="7"/>
        <v>6</v>
      </c>
      <c r="BS39" s="138">
        <v>35</v>
      </c>
      <c r="BT39" s="138">
        <v>436</v>
      </c>
      <c r="BU39" s="138">
        <v>65</v>
      </c>
      <c r="BV39" s="138">
        <v>2</v>
      </c>
      <c r="BW39" s="138">
        <v>1</v>
      </c>
      <c r="BX39" s="138">
        <f t="shared" si="2"/>
        <v>3</v>
      </c>
      <c r="BY39" s="138">
        <v>13</v>
      </c>
      <c r="BZ39" s="138">
        <v>239</v>
      </c>
      <c r="CA39" s="138">
        <v>33</v>
      </c>
    </row>
    <row r="40" spans="1:79" ht="23.25" customHeight="1" thickBot="1">
      <c r="A40" s="41" t="s">
        <v>40</v>
      </c>
      <c r="B40" s="135">
        <f aca="true" t="shared" si="22" ref="B40:K40">SUM(B21:B39)</f>
        <v>188</v>
      </c>
      <c r="C40" s="135">
        <f t="shared" si="22"/>
        <v>1509646</v>
      </c>
      <c r="D40" s="135">
        <f>SUM(D21:D39)</f>
        <v>31</v>
      </c>
      <c r="E40" s="135">
        <f t="shared" si="22"/>
        <v>228190</v>
      </c>
      <c r="F40" s="135">
        <f>SUM(F21:F39)</f>
        <v>7</v>
      </c>
      <c r="G40" s="135">
        <f t="shared" si="22"/>
        <v>946589</v>
      </c>
      <c r="H40" s="135">
        <f t="shared" si="22"/>
        <v>226</v>
      </c>
      <c r="I40" s="135">
        <f t="shared" si="22"/>
        <v>2684425</v>
      </c>
      <c r="J40" s="135">
        <f t="shared" si="22"/>
        <v>60</v>
      </c>
      <c r="K40" s="135">
        <f t="shared" si="22"/>
        <v>2561459</v>
      </c>
      <c r="L40" s="171">
        <f>ROUND((I40+K40)/'第１表'!J40,1)</f>
        <v>24.3</v>
      </c>
      <c r="M40" s="135">
        <f aca="true" t="shared" si="23" ref="M40:X40">SUM(M21:M39)</f>
        <v>3786</v>
      </c>
      <c r="N40" s="135">
        <f t="shared" si="23"/>
        <v>0</v>
      </c>
      <c r="O40" s="135">
        <f t="shared" si="23"/>
        <v>368</v>
      </c>
      <c r="P40" s="135">
        <f t="shared" si="23"/>
        <v>4154</v>
      </c>
      <c r="Q40" s="135">
        <f t="shared" si="23"/>
        <v>214861</v>
      </c>
      <c r="R40" s="135">
        <f t="shared" si="23"/>
        <v>68149</v>
      </c>
      <c r="S40" s="171">
        <f>ROUND(Q40/('第１表'!$J40)*100,1)</f>
        <v>99.4</v>
      </c>
      <c r="T40" s="135">
        <f t="shared" si="23"/>
        <v>65628</v>
      </c>
      <c r="U40" s="135">
        <f t="shared" si="23"/>
        <v>68743</v>
      </c>
      <c r="V40" s="171">
        <f>ROUND(T40/('第１表'!$J40)*100,1)</f>
        <v>30.4</v>
      </c>
      <c r="W40" s="135">
        <f t="shared" si="23"/>
        <v>14637</v>
      </c>
      <c r="X40" s="135">
        <f t="shared" si="23"/>
        <v>414</v>
      </c>
      <c r="Y40" s="135">
        <f aca="true" t="shared" si="24" ref="Y40:AD40">SUM(Y21:Y39)</f>
        <v>107816</v>
      </c>
      <c r="Z40" s="135">
        <f t="shared" si="24"/>
        <v>65388000</v>
      </c>
      <c r="AA40" s="135">
        <f t="shared" si="24"/>
        <v>48799600</v>
      </c>
      <c r="AB40" s="135">
        <f t="shared" si="24"/>
        <v>48799400</v>
      </c>
      <c r="AC40" s="135">
        <f t="shared" si="24"/>
        <v>107328</v>
      </c>
      <c r="AD40" s="135">
        <f t="shared" si="24"/>
        <v>88678</v>
      </c>
      <c r="AE40" s="184">
        <f>ROUND(Y40/('第１表'!J40)*100,1)</f>
        <v>49.9</v>
      </c>
      <c r="AF40" s="185">
        <f>ROUND(AA40/'第１表'!S40/10000,1)</f>
        <v>0.9</v>
      </c>
      <c r="AG40" s="171">
        <f t="shared" si="20"/>
        <v>100</v>
      </c>
      <c r="AH40" s="186">
        <f t="shared" si="21"/>
        <v>74.6</v>
      </c>
      <c r="AI40" s="135">
        <f aca="true" t="shared" si="25" ref="AI40:AN40">SUM(AI21:AI39)</f>
        <v>22742</v>
      </c>
      <c r="AJ40" s="135">
        <f>SUM(AJ21:AJ39)</f>
        <v>22495</v>
      </c>
      <c r="AK40" s="135">
        <f t="shared" si="25"/>
        <v>22495</v>
      </c>
      <c r="AL40" s="135">
        <f t="shared" si="25"/>
        <v>42182000</v>
      </c>
      <c r="AM40" s="135">
        <f t="shared" si="25"/>
        <v>39276000</v>
      </c>
      <c r="AN40" s="135">
        <f t="shared" si="25"/>
        <v>19809</v>
      </c>
      <c r="AO40" s="171">
        <f>ROUND(AJ40/('第１表'!J40)*100,1)</f>
        <v>10.4</v>
      </c>
      <c r="AP40" s="184">
        <f>ROUND(AM40/('第１表'!S40*1000000)*100,1)</f>
        <v>0.7</v>
      </c>
      <c r="AQ40" s="135">
        <f aca="true" t="shared" si="26" ref="AQ40:AV40">SUM(AQ21:AQ39)</f>
        <v>5415</v>
      </c>
      <c r="AR40" s="135">
        <f t="shared" si="26"/>
        <v>5415</v>
      </c>
      <c r="AS40" s="135">
        <f t="shared" si="26"/>
        <v>5415</v>
      </c>
      <c r="AT40" s="135">
        <f t="shared" si="26"/>
        <v>2718800</v>
      </c>
      <c r="AU40" s="135">
        <f t="shared" si="26"/>
        <v>2718800</v>
      </c>
      <c r="AV40" s="135">
        <f t="shared" si="26"/>
        <v>4199</v>
      </c>
      <c r="AW40" s="184">
        <f>ROUND(AR40/('第１表'!J40)*100,1)</f>
        <v>2.5</v>
      </c>
      <c r="AX40" s="184">
        <f>ROUND(AU40/('第１表'!S40*1000000)*100,1)</f>
        <v>0</v>
      </c>
      <c r="AY40" s="135">
        <f>SUM(AY21:AY39)</f>
        <v>0</v>
      </c>
      <c r="AZ40" s="135">
        <f>SUM(AZ21:AZ39)</f>
        <v>32149</v>
      </c>
      <c r="BA40" s="3"/>
      <c r="BB40" s="187">
        <f t="shared" si="4"/>
        <v>167387</v>
      </c>
      <c r="BC40" s="187">
        <f t="shared" si="5"/>
        <v>90794400</v>
      </c>
      <c r="BD40" s="184">
        <f>ROUND(((AC40+AK40+AS40+AY40+AZ40)/('第１表'!J40))*100,1)</f>
        <v>77.4</v>
      </c>
      <c r="BE40" s="184">
        <f>ROUND((AD40+AN40+AV40+AY40+AZ40)/('第１表'!J40)*100,1)</f>
        <v>67</v>
      </c>
      <c r="BF40" s="31"/>
      <c r="BK40" s="79">
        <f>SUM(BK21:BK39)</f>
        <v>7</v>
      </c>
      <c r="BL40" s="79">
        <f>SUM(BL21:BL39)</f>
        <v>0</v>
      </c>
      <c r="BM40" s="79">
        <f t="shared" si="6"/>
        <v>7</v>
      </c>
      <c r="BN40" s="79">
        <f>SUM(BN21:BN39)</f>
        <v>181</v>
      </c>
      <c r="BO40" s="79">
        <f>SUM(BO21:BO39)</f>
        <v>31</v>
      </c>
      <c r="BP40" s="79">
        <f>SUM(BP21:BP39)</f>
        <v>71</v>
      </c>
      <c r="BQ40" s="79">
        <f>SUM(BQ21:BQ39)</f>
        <v>1</v>
      </c>
      <c r="BR40" s="79">
        <f t="shared" si="7"/>
        <v>72</v>
      </c>
      <c r="BS40" s="79">
        <f>SUM(BS21:BS39)</f>
        <v>570</v>
      </c>
      <c r="BT40" s="79">
        <f>SUM(BT21:BT39)</f>
        <v>8780</v>
      </c>
      <c r="BU40" s="79">
        <f>SUM(BU21:BU39)</f>
        <v>1086</v>
      </c>
      <c r="BV40" s="79">
        <f>SUM(BV21:BV39)</f>
        <v>34</v>
      </c>
      <c r="BW40" s="79">
        <f>SUM(BW21:BW39)</f>
        <v>1</v>
      </c>
      <c r="BX40" s="79">
        <f t="shared" si="2"/>
        <v>35</v>
      </c>
      <c r="BY40" s="79">
        <f>SUM(BY21:BY39)</f>
        <v>245</v>
      </c>
      <c r="BZ40" s="79">
        <f>SUM(BZ21:BZ39)</f>
        <v>4687</v>
      </c>
      <c r="CA40" s="79">
        <f>SUM(CA21:CA39)</f>
        <v>617</v>
      </c>
    </row>
    <row r="41" spans="1:79" ht="23.25" customHeight="1" thickTop="1">
      <c r="A41" s="13" t="s">
        <v>41</v>
      </c>
      <c r="B41" s="134">
        <f aca="true" t="shared" si="27" ref="B41:K41">B40+B20</f>
        <v>1348</v>
      </c>
      <c r="C41" s="134">
        <f t="shared" si="27"/>
        <v>13077155</v>
      </c>
      <c r="D41" s="134">
        <f t="shared" si="27"/>
        <v>164</v>
      </c>
      <c r="E41" s="134">
        <f t="shared" si="27"/>
        <v>2346664</v>
      </c>
      <c r="F41" s="134">
        <f t="shared" si="27"/>
        <v>21</v>
      </c>
      <c r="G41" s="134">
        <f t="shared" si="27"/>
        <v>2427603</v>
      </c>
      <c r="H41" s="134">
        <f t="shared" si="27"/>
        <v>1533</v>
      </c>
      <c r="I41" s="134">
        <f t="shared" si="27"/>
        <v>17851422</v>
      </c>
      <c r="J41" s="134">
        <f t="shared" si="27"/>
        <v>209</v>
      </c>
      <c r="K41" s="134">
        <f t="shared" si="27"/>
        <v>5739344</v>
      </c>
      <c r="L41" s="165">
        <f>ROUND((I41+K41)/'第１表'!J41,1)</f>
        <v>19.3</v>
      </c>
      <c r="M41" s="134">
        <f aca="true" t="shared" si="28" ref="M41:R41">M40+M20</f>
        <v>16011</v>
      </c>
      <c r="N41" s="134">
        <f t="shared" si="28"/>
        <v>270</v>
      </c>
      <c r="O41" s="134">
        <f t="shared" si="28"/>
        <v>827</v>
      </c>
      <c r="P41" s="134">
        <f t="shared" si="28"/>
        <v>17108</v>
      </c>
      <c r="Q41" s="134">
        <f t="shared" si="28"/>
        <v>1214443</v>
      </c>
      <c r="R41" s="134">
        <f t="shared" si="28"/>
        <v>387247</v>
      </c>
      <c r="S41" s="165">
        <f>ROUND(Q41/('第１表'!$J41)*100,1)</f>
        <v>99.4</v>
      </c>
      <c r="T41" s="134">
        <f>T40+T20</f>
        <v>276062</v>
      </c>
      <c r="U41" s="134">
        <f>U40+U20</f>
        <v>378306</v>
      </c>
      <c r="V41" s="165">
        <f>ROUND(T41/('第１表'!$J41)*100,1)</f>
        <v>22.6</v>
      </c>
      <c r="W41" s="134">
        <f aca="true" t="shared" si="29" ref="W41:AD41">W40+W20</f>
        <v>23938</v>
      </c>
      <c r="X41" s="134">
        <f t="shared" si="29"/>
        <v>844</v>
      </c>
      <c r="Y41" s="134">
        <f t="shared" si="29"/>
        <v>753987</v>
      </c>
      <c r="Z41" s="134">
        <f t="shared" si="29"/>
        <v>322449500</v>
      </c>
      <c r="AA41" s="134">
        <f t="shared" si="29"/>
        <v>247444643</v>
      </c>
      <c r="AB41" s="134">
        <f t="shared" si="29"/>
        <v>246685643</v>
      </c>
      <c r="AC41" s="134">
        <f t="shared" si="29"/>
        <v>750223</v>
      </c>
      <c r="AD41" s="134">
        <f t="shared" si="29"/>
        <v>670348</v>
      </c>
      <c r="AE41" s="165">
        <f>ROUND(Y41/('第１表'!J41)*100,1)</f>
        <v>61.7</v>
      </c>
      <c r="AF41" s="188">
        <f>ROUND(AA41/'第１表'!S41/10000,1)</f>
        <v>1.6</v>
      </c>
      <c r="AG41" s="189">
        <f t="shared" si="20"/>
        <v>99.7</v>
      </c>
      <c r="AH41" s="189">
        <f t="shared" si="21"/>
        <v>76.7</v>
      </c>
      <c r="AI41" s="134">
        <f aca="true" t="shared" si="30" ref="AI41:AN41">AI40+AI20</f>
        <v>86282</v>
      </c>
      <c r="AJ41" s="134">
        <f>AJ40+AJ20</f>
        <v>86035</v>
      </c>
      <c r="AK41" s="134">
        <f t="shared" si="30"/>
        <v>86035</v>
      </c>
      <c r="AL41" s="134">
        <f t="shared" si="30"/>
        <v>89954000</v>
      </c>
      <c r="AM41" s="134">
        <f t="shared" si="30"/>
        <v>87048000</v>
      </c>
      <c r="AN41" s="134">
        <f t="shared" si="30"/>
        <v>75470</v>
      </c>
      <c r="AO41" s="189">
        <f>ROUND(AJ41/('第１表'!J41)*100,1)</f>
        <v>7</v>
      </c>
      <c r="AP41" s="165">
        <f>ROUND(AM41/('第１表'!S41*1000000)*100,1)</f>
        <v>0.6</v>
      </c>
      <c r="AQ41" s="134">
        <f aca="true" t="shared" si="31" ref="AQ41:AV41">AQ40+AQ20</f>
        <v>11960</v>
      </c>
      <c r="AR41" s="134">
        <f t="shared" si="31"/>
        <v>11960</v>
      </c>
      <c r="AS41" s="134">
        <f t="shared" si="31"/>
        <v>11960</v>
      </c>
      <c r="AT41" s="134">
        <f t="shared" si="31"/>
        <v>10542000</v>
      </c>
      <c r="AU41" s="134">
        <f t="shared" si="31"/>
        <v>10542000</v>
      </c>
      <c r="AV41" s="134">
        <f t="shared" si="31"/>
        <v>8640</v>
      </c>
      <c r="AW41" s="165">
        <f>ROUND(AR41/('第１表'!J41)*100,1)</f>
        <v>1</v>
      </c>
      <c r="AX41" s="165">
        <f>ROUND(AU41/('第１表'!S41*1000000)*100,1)</f>
        <v>0.1</v>
      </c>
      <c r="AY41" s="134">
        <f>AY40+AY20</f>
        <v>3174</v>
      </c>
      <c r="AZ41" s="134">
        <f>AZ40+AZ20</f>
        <v>159353</v>
      </c>
      <c r="BA41" s="3"/>
      <c r="BB41" s="83">
        <f t="shared" si="4"/>
        <v>1010745</v>
      </c>
      <c r="BC41" s="83">
        <f t="shared" si="5"/>
        <v>345034643</v>
      </c>
      <c r="BD41" s="165">
        <f>ROUND(((AC41+AK41+AS41+AY41+AZ41)/('第１表'!J41))*100,1)</f>
        <v>82.8</v>
      </c>
      <c r="BE41" s="165">
        <f>ROUND((AD41+AN41+AV41+AY41+AZ41)/('第１表'!J41)*100,1)</f>
        <v>75.1</v>
      </c>
      <c r="BF41" s="31"/>
      <c r="BK41" s="83">
        <f>BK40+BK20</f>
        <v>31</v>
      </c>
      <c r="BL41" s="83">
        <f>BL40+BL20</f>
        <v>0</v>
      </c>
      <c r="BM41" s="83">
        <f t="shared" si="6"/>
        <v>31</v>
      </c>
      <c r="BN41" s="83">
        <f>BN40+BN20</f>
        <v>696</v>
      </c>
      <c r="BO41" s="83">
        <f>BO40+BO20</f>
        <v>156</v>
      </c>
      <c r="BP41" s="83">
        <f>BP40+BP20</f>
        <v>295</v>
      </c>
      <c r="BQ41" s="83">
        <f>BQ40+BQ20</f>
        <v>1</v>
      </c>
      <c r="BR41" s="83">
        <f t="shared" si="7"/>
        <v>296</v>
      </c>
      <c r="BS41" s="83">
        <f>BS40+BS20</f>
        <v>2972</v>
      </c>
      <c r="BT41" s="83">
        <f>BT40+BT20</f>
        <v>54984</v>
      </c>
      <c r="BU41" s="83">
        <f>BU40+BU20</f>
        <v>5395</v>
      </c>
      <c r="BV41" s="83">
        <f>BV40+BV20</f>
        <v>148</v>
      </c>
      <c r="BW41" s="83">
        <f>BW40+BW20</f>
        <v>2</v>
      </c>
      <c r="BX41" s="83">
        <f t="shared" si="2"/>
        <v>150</v>
      </c>
      <c r="BY41" s="83">
        <f>BY40+BY20</f>
        <v>1325</v>
      </c>
      <c r="BZ41" s="83">
        <f>BZ40+BZ20</f>
        <v>29606</v>
      </c>
      <c r="CA41" s="83">
        <f>CA40+CA20</f>
        <v>3102</v>
      </c>
    </row>
    <row r="42" spans="12:43" ht="23.25" customHeight="1">
      <c r="L42" s="210" t="s">
        <v>118</v>
      </c>
      <c r="M42" s="210"/>
      <c r="N42" s="210"/>
      <c r="O42" s="210"/>
      <c r="P42" s="210"/>
      <c r="Q42" s="210"/>
      <c r="R42" s="67"/>
      <c r="S42" s="5" t="s">
        <v>276</v>
      </c>
      <c r="V42" s="5"/>
      <c r="Y42" s="210" t="s">
        <v>261</v>
      </c>
      <c r="Z42" s="210"/>
      <c r="AA42" s="210"/>
      <c r="AB42" s="210"/>
      <c r="AC42" s="210"/>
      <c r="AD42" s="210"/>
      <c r="AE42" s="210"/>
      <c r="AF42" s="210"/>
      <c r="AI42" s="233" t="s">
        <v>247</v>
      </c>
      <c r="AJ42" s="233"/>
      <c r="AK42" s="233"/>
      <c r="AL42" s="233"/>
      <c r="AM42" s="233"/>
      <c r="AN42" s="233"/>
      <c r="AO42" s="234"/>
      <c r="AP42" s="233"/>
      <c r="AQ42" s="5" t="s">
        <v>247</v>
      </c>
    </row>
    <row r="43" spans="25:43" ht="23.25" customHeight="1">
      <c r="Y43" s="66" t="s">
        <v>262</v>
      </c>
      <c r="AI43" s="235" t="s">
        <v>260</v>
      </c>
      <c r="AJ43" s="235"/>
      <c r="AK43" s="235"/>
      <c r="AL43" s="235"/>
      <c r="AM43" s="235"/>
      <c r="AN43" s="235"/>
      <c r="AO43" s="235"/>
      <c r="AP43" s="235"/>
      <c r="AQ43" s="5" t="s">
        <v>248</v>
      </c>
    </row>
    <row r="45" spans="2:3" ht="23.25" customHeight="1">
      <c r="B45" s="5">
        <v>1244</v>
      </c>
      <c r="C45" s="5">
        <v>131</v>
      </c>
    </row>
    <row r="48" spans="5:6" ht="23.25" customHeight="1">
      <c r="E48" s="5">
        <v>11056313</v>
      </c>
      <c r="F48" s="5">
        <v>230442</v>
      </c>
    </row>
    <row r="49" spans="5:6" ht="23.25" customHeight="1">
      <c r="E49" s="5">
        <v>1972696</v>
      </c>
      <c r="F49" s="5">
        <v>1422501</v>
      </c>
    </row>
  </sheetData>
  <sheetProtection/>
  <mergeCells count="36">
    <mergeCell ref="AI42:AP42"/>
    <mergeCell ref="Y42:AF42"/>
    <mergeCell ref="AI43:AP43"/>
    <mergeCell ref="BK3:BM3"/>
    <mergeCell ref="P3:P5"/>
    <mergeCell ref="BG11:BG12"/>
    <mergeCell ref="BH10:BH11"/>
    <mergeCell ref="BH12:BH13"/>
    <mergeCell ref="BI11:BI12"/>
    <mergeCell ref="BH16:BH17"/>
    <mergeCell ref="BG17:BG18"/>
    <mergeCell ref="BI17:BI18"/>
    <mergeCell ref="BH18:BH20"/>
    <mergeCell ref="A3:A5"/>
    <mergeCell ref="J3:K4"/>
    <mergeCell ref="M3:M5"/>
    <mergeCell ref="N3:N5"/>
    <mergeCell ref="O3:O5"/>
    <mergeCell ref="W3:X3"/>
    <mergeCell ref="BN3:BN4"/>
    <mergeCell ref="B4:C4"/>
    <mergeCell ref="D4:E4"/>
    <mergeCell ref="F4:G4"/>
    <mergeCell ref="H3:I4"/>
    <mergeCell ref="B3:E3"/>
    <mergeCell ref="F3:G3"/>
    <mergeCell ref="L42:Q42"/>
    <mergeCell ref="BZ3:BZ4"/>
    <mergeCell ref="BY3:BY4"/>
    <mergeCell ref="BV3:BX3"/>
    <mergeCell ref="BO3:BO4"/>
    <mergeCell ref="T3:V3"/>
    <mergeCell ref="Q3:S3"/>
    <mergeCell ref="BP3:BR3"/>
    <mergeCell ref="BS3:BS4"/>
    <mergeCell ref="BT3:BT4"/>
  </mergeCells>
  <printOptions horizontalCentered="1" verticalCentered="1"/>
  <pageMargins left="0.5905511811023623" right="0.5905511811023623" top="0.7874015748031497" bottom="0.5905511811023623" header="0.5118110236220472" footer="0.31496062992125984"/>
  <pageSetup fitToHeight="0" fitToWidth="0" horizontalDpi="600" verticalDpi="600" orientation="landscape" paperSize="9" scale="50" r:id="rId3"/>
  <colBreaks count="3" manualBreakCount="3">
    <brk id="24" max="42" man="1"/>
    <brk id="42" max="42" man="1"/>
    <brk id="62" max="44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45"/>
  <sheetViews>
    <sheetView showZeros="0" view="pageBreakPreview" zoomScale="85" zoomScaleNormal="85" zoomScaleSheetLayoutView="85" zoomScalePageLayoutView="0" workbookViewId="0" topLeftCell="A1">
      <pane xSplit="1" ySplit="5" topLeftCell="B33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D25" sqref="D25"/>
    </sheetView>
  </sheetViews>
  <sheetFormatPr defaultColWidth="10.625" defaultRowHeight="22.5" customHeight="1"/>
  <cols>
    <col min="1" max="1" width="10.625" style="4" customWidth="1"/>
    <col min="2" max="2" width="10.625" style="5" customWidth="1"/>
    <col min="3" max="3" width="20.00390625" style="5" customWidth="1"/>
    <col min="4" max="4" width="10.625" style="42" customWidth="1"/>
    <col min="5" max="11" width="10.625" style="43" customWidth="1"/>
    <col min="12" max="16384" width="10.625" style="6" customWidth="1"/>
  </cols>
  <sheetData>
    <row r="1" spans="2:5" ht="22.5" customHeight="1">
      <c r="B1" s="1" t="s">
        <v>68</v>
      </c>
      <c r="C1" s="1"/>
      <c r="E1" s="1" t="s">
        <v>105</v>
      </c>
    </row>
    <row r="2" spans="2:11" ht="22.5" customHeight="1">
      <c r="B2" s="5" t="s">
        <v>61</v>
      </c>
      <c r="G2" s="44"/>
      <c r="I2" s="44"/>
      <c r="K2" s="44"/>
    </row>
    <row r="3" spans="1:11" s="7" customFormat="1" ht="22.5" customHeight="1">
      <c r="A3" s="199" t="s">
        <v>11</v>
      </c>
      <c r="B3" s="240" t="s">
        <v>160</v>
      </c>
      <c r="C3" s="28"/>
      <c r="D3" s="232" t="s">
        <v>11</v>
      </c>
      <c r="E3" s="109" t="s">
        <v>3</v>
      </c>
      <c r="F3" s="222" t="s">
        <v>4</v>
      </c>
      <c r="G3" s="222"/>
      <c r="H3" s="222" t="s">
        <v>5</v>
      </c>
      <c r="I3" s="222"/>
      <c r="J3" s="204" t="s">
        <v>267</v>
      </c>
      <c r="K3" s="206"/>
    </row>
    <row r="4" spans="1:11" s="7" customFormat="1" ht="22.5" customHeight="1">
      <c r="A4" s="200"/>
      <c r="B4" s="241"/>
      <c r="C4" s="28"/>
      <c r="D4" s="232"/>
      <c r="E4" s="106" t="s">
        <v>10</v>
      </c>
      <c r="F4" s="208" t="s">
        <v>6</v>
      </c>
      <c r="G4" s="208"/>
      <c r="H4" s="208" t="s">
        <v>6</v>
      </c>
      <c r="I4" s="208"/>
      <c r="J4" s="239" t="s">
        <v>6</v>
      </c>
      <c r="K4" s="239"/>
    </row>
    <row r="5" spans="1:11" s="7" customFormat="1" ht="22.5" customHeight="1">
      <c r="A5" s="201"/>
      <c r="B5" s="242"/>
      <c r="C5" s="28"/>
      <c r="D5" s="232"/>
      <c r="E5" s="107" t="s">
        <v>7</v>
      </c>
      <c r="F5" s="126" t="s">
        <v>70</v>
      </c>
      <c r="G5" s="126" t="s">
        <v>9</v>
      </c>
      <c r="H5" s="126" t="s">
        <v>70</v>
      </c>
      <c r="I5" s="126" t="s">
        <v>9</v>
      </c>
      <c r="J5" s="126" t="s">
        <v>70</v>
      </c>
      <c r="K5" s="126" t="s">
        <v>9</v>
      </c>
    </row>
    <row r="6" spans="1:11" ht="22.5" customHeight="1">
      <c r="A6" s="8" t="s">
        <v>12</v>
      </c>
      <c r="B6" s="138">
        <v>19</v>
      </c>
      <c r="C6" s="2"/>
      <c r="D6" s="45" t="s">
        <v>12</v>
      </c>
      <c r="E6" s="138">
        <v>79976</v>
      </c>
      <c r="F6" s="138">
        <v>0</v>
      </c>
      <c r="G6" s="138">
        <v>0</v>
      </c>
      <c r="H6" s="138">
        <v>0</v>
      </c>
      <c r="I6" s="138">
        <v>0</v>
      </c>
      <c r="J6" s="138">
        <v>1</v>
      </c>
      <c r="K6" s="138">
        <v>1778</v>
      </c>
    </row>
    <row r="7" spans="1:11" ht="22.5" customHeight="1">
      <c r="A7" s="8" t="s">
        <v>13</v>
      </c>
      <c r="B7" s="138">
        <v>13</v>
      </c>
      <c r="C7" s="2"/>
      <c r="D7" s="45" t="s">
        <v>13</v>
      </c>
      <c r="E7" s="138">
        <v>19190</v>
      </c>
      <c r="F7" s="138">
        <v>1</v>
      </c>
      <c r="G7" s="138">
        <v>1731</v>
      </c>
      <c r="H7" s="138">
        <v>0</v>
      </c>
      <c r="I7" s="138">
        <v>0</v>
      </c>
      <c r="J7" s="138">
        <v>0</v>
      </c>
      <c r="K7" s="138">
        <v>0</v>
      </c>
    </row>
    <row r="8" spans="1:11" ht="22.5" customHeight="1">
      <c r="A8" s="8" t="s">
        <v>14</v>
      </c>
      <c r="B8" s="138">
        <v>0</v>
      </c>
      <c r="C8" s="2"/>
      <c r="D8" s="45" t="s">
        <v>14</v>
      </c>
      <c r="E8" s="138">
        <v>13243</v>
      </c>
      <c r="F8" s="138">
        <v>0</v>
      </c>
      <c r="G8" s="138">
        <v>0</v>
      </c>
      <c r="H8" s="138">
        <v>0</v>
      </c>
      <c r="I8" s="138">
        <v>0</v>
      </c>
      <c r="J8" s="138">
        <v>0</v>
      </c>
      <c r="K8" s="138">
        <v>0</v>
      </c>
    </row>
    <row r="9" spans="1:11" ht="22.5" customHeight="1">
      <c r="A9" s="8" t="s">
        <v>15</v>
      </c>
      <c r="B9" s="138">
        <v>9</v>
      </c>
      <c r="C9" s="2"/>
      <c r="D9" s="45" t="s">
        <v>15</v>
      </c>
      <c r="E9" s="138">
        <v>32311</v>
      </c>
      <c r="F9" s="138">
        <v>1</v>
      </c>
      <c r="G9" s="138">
        <v>1980</v>
      </c>
      <c r="H9" s="138">
        <v>0</v>
      </c>
      <c r="I9" s="138">
        <v>0</v>
      </c>
      <c r="J9" s="138">
        <v>0</v>
      </c>
      <c r="K9" s="138">
        <v>0</v>
      </c>
    </row>
    <row r="10" spans="1:11" ht="22.5" customHeight="1">
      <c r="A10" s="8" t="s">
        <v>16</v>
      </c>
      <c r="B10" s="138">
        <v>7</v>
      </c>
      <c r="C10" s="2"/>
      <c r="D10" s="45" t="s">
        <v>16</v>
      </c>
      <c r="E10" s="138">
        <v>25649</v>
      </c>
      <c r="F10" s="138">
        <v>0</v>
      </c>
      <c r="G10" s="138">
        <v>0</v>
      </c>
      <c r="H10" s="138">
        <v>0</v>
      </c>
      <c r="I10" s="138">
        <v>0</v>
      </c>
      <c r="J10" s="138">
        <v>0</v>
      </c>
      <c r="K10" s="138">
        <v>0</v>
      </c>
    </row>
    <row r="11" spans="1:11" ht="22.5" customHeight="1">
      <c r="A11" s="8" t="s">
        <v>17</v>
      </c>
      <c r="B11" s="138">
        <v>7</v>
      </c>
      <c r="C11" s="2"/>
      <c r="D11" s="45" t="s">
        <v>17</v>
      </c>
      <c r="E11" s="138">
        <v>11353</v>
      </c>
      <c r="F11" s="138">
        <v>1</v>
      </c>
      <c r="G11" s="138">
        <v>1332</v>
      </c>
      <c r="H11" s="138">
        <v>1</v>
      </c>
      <c r="I11" s="138">
        <v>2317</v>
      </c>
      <c r="J11" s="138">
        <v>0</v>
      </c>
      <c r="K11" s="138">
        <v>0</v>
      </c>
    </row>
    <row r="12" spans="1:11" ht="22.5" customHeight="1">
      <c r="A12" s="8" t="s">
        <v>18</v>
      </c>
      <c r="B12" s="138">
        <v>3</v>
      </c>
      <c r="C12" s="2"/>
      <c r="D12" s="45" t="s">
        <v>18</v>
      </c>
      <c r="E12" s="138">
        <v>10423</v>
      </c>
      <c r="F12" s="138">
        <v>0</v>
      </c>
      <c r="G12" s="138">
        <v>0</v>
      </c>
      <c r="H12" s="138">
        <v>0</v>
      </c>
      <c r="I12" s="138">
        <v>0</v>
      </c>
      <c r="J12" s="138">
        <v>0</v>
      </c>
      <c r="K12" s="138">
        <v>0</v>
      </c>
    </row>
    <row r="13" spans="1:11" ht="22.5" customHeight="1">
      <c r="A13" s="8" t="s">
        <v>19</v>
      </c>
      <c r="B13" s="138">
        <v>13</v>
      </c>
      <c r="C13" s="2"/>
      <c r="D13" s="45" t="s">
        <v>19</v>
      </c>
      <c r="E13" s="138">
        <v>41857</v>
      </c>
      <c r="F13" s="138">
        <v>0</v>
      </c>
      <c r="G13" s="138">
        <v>0</v>
      </c>
      <c r="H13" s="138">
        <v>1</v>
      </c>
      <c r="I13" s="138">
        <v>3681</v>
      </c>
      <c r="J13" s="138">
        <v>0</v>
      </c>
      <c r="K13" s="138">
        <v>0</v>
      </c>
    </row>
    <row r="14" spans="1:11" ht="22.5" customHeight="1">
      <c r="A14" s="8" t="s">
        <v>20</v>
      </c>
      <c r="B14" s="138">
        <v>2</v>
      </c>
      <c r="C14" s="2"/>
      <c r="D14" s="45" t="s">
        <v>20</v>
      </c>
      <c r="E14" s="138">
        <v>7362</v>
      </c>
      <c r="F14" s="138">
        <v>0</v>
      </c>
      <c r="G14" s="138">
        <v>0</v>
      </c>
      <c r="H14" s="138">
        <v>0</v>
      </c>
      <c r="I14" s="138">
        <v>0</v>
      </c>
      <c r="J14" s="138">
        <v>0</v>
      </c>
      <c r="K14" s="138">
        <v>0</v>
      </c>
    </row>
    <row r="15" spans="1:11" ht="22.5" customHeight="1">
      <c r="A15" s="8" t="s">
        <v>21</v>
      </c>
      <c r="B15" s="138">
        <v>2</v>
      </c>
      <c r="C15" s="2"/>
      <c r="D15" s="45" t="s">
        <v>21</v>
      </c>
      <c r="E15" s="138">
        <v>12799</v>
      </c>
      <c r="F15" s="138">
        <v>0</v>
      </c>
      <c r="G15" s="138">
        <v>0</v>
      </c>
      <c r="H15" s="138">
        <v>0</v>
      </c>
      <c r="I15" s="138">
        <v>0</v>
      </c>
      <c r="J15" s="138">
        <v>0</v>
      </c>
      <c r="K15" s="138">
        <v>0</v>
      </c>
    </row>
    <row r="16" spans="1:11" ht="22.5" customHeight="1">
      <c r="A16" s="8" t="s">
        <v>22</v>
      </c>
      <c r="B16" s="138">
        <v>5</v>
      </c>
      <c r="C16" s="2"/>
      <c r="D16" s="45" t="s">
        <v>22</v>
      </c>
      <c r="E16" s="138">
        <v>9776</v>
      </c>
      <c r="F16" s="138">
        <v>0</v>
      </c>
      <c r="G16" s="138">
        <v>0</v>
      </c>
      <c r="H16" s="138">
        <v>0</v>
      </c>
      <c r="I16" s="138">
        <v>0</v>
      </c>
      <c r="J16" s="138">
        <v>0</v>
      </c>
      <c r="K16" s="138">
        <v>0</v>
      </c>
    </row>
    <row r="17" spans="1:11" ht="22.5" customHeight="1">
      <c r="A17" s="8" t="s">
        <v>130</v>
      </c>
      <c r="B17" s="138">
        <v>6</v>
      </c>
      <c r="C17" s="2"/>
      <c r="D17" s="45" t="s">
        <v>130</v>
      </c>
      <c r="E17" s="138">
        <v>10085</v>
      </c>
      <c r="F17" s="138">
        <v>0</v>
      </c>
      <c r="G17" s="138">
        <v>0</v>
      </c>
      <c r="H17" s="138">
        <v>0</v>
      </c>
      <c r="I17" s="138">
        <v>0</v>
      </c>
      <c r="J17" s="138">
        <v>0</v>
      </c>
      <c r="K17" s="138">
        <v>0</v>
      </c>
    </row>
    <row r="18" spans="1:11" ht="22.5" customHeight="1">
      <c r="A18" s="74" t="s">
        <v>131</v>
      </c>
      <c r="B18" s="158">
        <v>8</v>
      </c>
      <c r="C18" s="2"/>
      <c r="D18" s="45" t="s">
        <v>131</v>
      </c>
      <c r="E18" s="158">
        <v>40044</v>
      </c>
      <c r="F18" s="158">
        <v>0</v>
      </c>
      <c r="G18" s="158">
        <v>0</v>
      </c>
      <c r="H18" s="158">
        <v>1</v>
      </c>
      <c r="I18" s="158">
        <v>3564</v>
      </c>
      <c r="J18" s="158">
        <v>0</v>
      </c>
      <c r="K18" s="158">
        <v>0</v>
      </c>
    </row>
    <row r="19" spans="1:11" ht="22.5" customHeight="1" thickBot="1">
      <c r="A19" s="75" t="s">
        <v>271</v>
      </c>
      <c r="B19" s="190">
        <v>2</v>
      </c>
      <c r="C19" s="2"/>
      <c r="D19" s="76" t="s">
        <v>271</v>
      </c>
      <c r="E19" s="138">
        <v>14138</v>
      </c>
      <c r="F19" s="138">
        <v>0</v>
      </c>
      <c r="G19" s="138">
        <v>0</v>
      </c>
      <c r="H19" s="138">
        <v>0</v>
      </c>
      <c r="I19" s="138">
        <v>0</v>
      </c>
      <c r="J19" s="138">
        <v>0</v>
      </c>
      <c r="K19" s="138">
        <v>0</v>
      </c>
    </row>
    <row r="20" spans="1:11" ht="22.5" customHeight="1" thickBot="1">
      <c r="A20" s="9" t="s">
        <v>23</v>
      </c>
      <c r="B20" s="161">
        <f>SUM(B6:B19)</f>
        <v>96</v>
      </c>
      <c r="C20" s="2"/>
      <c r="D20" s="46" t="s">
        <v>23</v>
      </c>
      <c r="E20" s="77">
        <f aca="true" t="shared" si="0" ref="E20:K20">SUM(E6:E19)</f>
        <v>328206</v>
      </c>
      <c r="F20" s="77">
        <f t="shared" si="0"/>
        <v>3</v>
      </c>
      <c r="G20" s="77">
        <f t="shared" si="0"/>
        <v>5043</v>
      </c>
      <c r="H20" s="77">
        <f t="shared" si="0"/>
        <v>3</v>
      </c>
      <c r="I20" s="77">
        <f t="shared" si="0"/>
        <v>9562</v>
      </c>
      <c r="J20" s="77">
        <f t="shared" si="0"/>
        <v>1</v>
      </c>
      <c r="K20" s="77">
        <f t="shared" si="0"/>
        <v>1778</v>
      </c>
    </row>
    <row r="21" spans="1:11" ht="22.5" customHeight="1">
      <c r="A21" s="10" t="s">
        <v>24</v>
      </c>
      <c r="B21" s="148">
        <v>4</v>
      </c>
      <c r="C21" s="2"/>
      <c r="D21" s="47" t="s">
        <v>24</v>
      </c>
      <c r="E21" s="148">
        <v>6119</v>
      </c>
      <c r="F21" s="148">
        <v>0</v>
      </c>
      <c r="G21" s="148">
        <v>0</v>
      </c>
      <c r="H21" s="148">
        <v>0</v>
      </c>
      <c r="I21" s="148">
        <v>0</v>
      </c>
      <c r="J21" s="148">
        <v>0</v>
      </c>
      <c r="K21" s="148">
        <v>0</v>
      </c>
    </row>
    <row r="22" spans="1:11" ht="22.5" customHeight="1">
      <c r="A22" s="8" t="s">
        <v>25</v>
      </c>
      <c r="B22" s="138">
        <v>3</v>
      </c>
      <c r="C22" s="2"/>
      <c r="D22" s="47" t="s">
        <v>25</v>
      </c>
      <c r="E22" s="138">
        <v>2785</v>
      </c>
      <c r="F22" s="138">
        <v>1</v>
      </c>
      <c r="G22" s="138">
        <v>2543</v>
      </c>
      <c r="H22" s="138">
        <v>0</v>
      </c>
      <c r="I22" s="138">
        <v>0</v>
      </c>
      <c r="J22" s="138">
        <v>0</v>
      </c>
      <c r="K22" s="138">
        <v>0</v>
      </c>
    </row>
    <row r="23" spans="1:11" ht="22.5" customHeight="1">
      <c r="A23" s="8" t="s">
        <v>26</v>
      </c>
      <c r="B23" s="138">
        <v>5</v>
      </c>
      <c r="C23" s="2"/>
      <c r="D23" s="47" t="s">
        <v>26</v>
      </c>
      <c r="E23" s="138">
        <v>5075</v>
      </c>
      <c r="F23" s="138">
        <v>0</v>
      </c>
      <c r="G23" s="138">
        <v>0</v>
      </c>
      <c r="H23" s="138">
        <v>0</v>
      </c>
      <c r="I23" s="138">
        <v>0</v>
      </c>
      <c r="J23" s="138">
        <v>0</v>
      </c>
      <c r="K23" s="138">
        <v>0</v>
      </c>
    </row>
    <row r="24" spans="1:11" ht="22.5" customHeight="1">
      <c r="A24" s="8" t="s">
        <v>27</v>
      </c>
      <c r="B24" s="138">
        <v>3</v>
      </c>
      <c r="C24" s="2"/>
      <c r="D24" s="47" t="s">
        <v>27</v>
      </c>
      <c r="E24" s="138">
        <v>10263</v>
      </c>
      <c r="F24" s="138">
        <v>0</v>
      </c>
      <c r="G24" s="138">
        <v>0</v>
      </c>
      <c r="H24" s="138">
        <v>0</v>
      </c>
      <c r="I24" s="138">
        <v>0</v>
      </c>
      <c r="J24" s="138">
        <v>0</v>
      </c>
      <c r="K24" s="138">
        <v>0</v>
      </c>
    </row>
    <row r="25" spans="1:11" ht="22.5" customHeight="1">
      <c r="A25" s="8" t="s">
        <v>28</v>
      </c>
      <c r="B25" s="138">
        <v>1</v>
      </c>
      <c r="C25" s="2"/>
      <c r="D25" s="47" t="s">
        <v>28</v>
      </c>
      <c r="E25" s="138">
        <v>7240</v>
      </c>
      <c r="F25" s="138">
        <v>0</v>
      </c>
      <c r="G25" s="138">
        <v>0</v>
      </c>
      <c r="H25" s="138">
        <v>0</v>
      </c>
      <c r="I25" s="138">
        <v>0</v>
      </c>
      <c r="J25" s="138">
        <v>0</v>
      </c>
      <c r="K25" s="138">
        <v>0</v>
      </c>
    </row>
    <row r="26" spans="1:11" ht="22.5" customHeight="1">
      <c r="A26" s="8" t="s">
        <v>132</v>
      </c>
      <c r="B26" s="138">
        <v>3</v>
      </c>
      <c r="C26" s="2"/>
      <c r="D26" s="47" t="s">
        <v>132</v>
      </c>
      <c r="E26" s="138">
        <v>2688</v>
      </c>
      <c r="F26" s="138">
        <v>0</v>
      </c>
      <c r="G26" s="138">
        <v>0</v>
      </c>
      <c r="H26" s="138">
        <v>0</v>
      </c>
      <c r="I26" s="138">
        <v>0</v>
      </c>
      <c r="J26" s="138">
        <v>0</v>
      </c>
      <c r="K26" s="138">
        <v>0</v>
      </c>
    </row>
    <row r="27" spans="1:11" ht="22.5" customHeight="1">
      <c r="A27" s="8" t="s">
        <v>133</v>
      </c>
      <c r="B27" s="138">
        <v>0</v>
      </c>
      <c r="C27" s="2"/>
      <c r="D27" s="47" t="s">
        <v>133</v>
      </c>
      <c r="E27" s="138">
        <v>4744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  <c r="K27" s="138">
        <v>0</v>
      </c>
    </row>
    <row r="28" spans="1:11" ht="22.5" customHeight="1">
      <c r="A28" s="8" t="s">
        <v>29</v>
      </c>
      <c r="B28" s="138">
        <v>2</v>
      </c>
      <c r="C28" s="2"/>
      <c r="D28" s="47" t="s">
        <v>29</v>
      </c>
      <c r="E28" s="138">
        <v>2858</v>
      </c>
      <c r="F28" s="138">
        <v>0</v>
      </c>
      <c r="G28" s="138">
        <v>0</v>
      </c>
      <c r="H28" s="138">
        <v>0</v>
      </c>
      <c r="I28" s="138">
        <v>0</v>
      </c>
      <c r="J28" s="138">
        <v>0</v>
      </c>
      <c r="K28" s="138">
        <v>0</v>
      </c>
    </row>
    <row r="29" spans="1:11" ht="22.5" customHeight="1">
      <c r="A29" s="8" t="s">
        <v>30</v>
      </c>
      <c r="B29" s="138">
        <v>2</v>
      </c>
      <c r="C29" s="2"/>
      <c r="D29" s="47" t="s">
        <v>30</v>
      </c>
      <c r="E29" s="138">
        <v>2371</v>
      </c>
      <c r="F29" s="138">
        <v>0</v>
      </c>
      <c r="G29" s="138">
        <v>0</v>
      </c>
      <c r="H29" s="138">
        <v>0</v>
      </c>
      <c r="I29" s="138">
        <v>0</v>
      </c>
      <c r="J29" s="138">
        <v>0</v>
      </c>
      <c r="K29" s="138">
        <v>0</v>
      </c>
    </row>
    <row r="30" spans="1:11" ht="22.5" customHeight="1">
      <c r="A30" s="8" t="s">
        <v>31</v>
      </c>
      <c r="B30" s="138">
        <v>0</v>
      </c>
      <c r="C30" s="2"/>
      <c r="D30" s="47" t="s">
        <v>31</v>
      </c>
      <c r="E30" s="138">
        <v>4343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  <c r="K30" s="138">
        <v>0</v>
      </c>
    </row>
    <row r="31" spans="1:11" ht="22.5" customHeight="1">
      <c r="A31" s="8" t="s">
        <v>32</v>
      </c>
      <c r="B31" s="138">
        <v>1</v>
      </c>
      <c r="C31" s="2"/>
      <c r="D31" s="47" t="s">
        <v>32</v>
      </c>
      <c r="E31" s="138">
        <v>5957</v>
      </c>
      <c r="F31" s="138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</row>
    <row r="32" spans="1:11" ht="22.5" customHeight="1">
      <c r="A32" s="8" t="s">
        <v>33</v>
      </c>
      <c r="B32" s="138">
        <v>0</v>
      </c>
      <c r="C32" s="2"/>
      <c r="D32" s="47" t="s">
        <v>33</v>
      </c>
      <c r="E32" s="138">
        <v>3918</v>
      </c>
      <c r="F32" s="138">
        <v>0</v>
      </c>
      <c r="G32" s="138">
        <v>0</v>
      </c>
      <c r="H32" s="138">
        <v>0</v>
      </c>
      <c r="I32" s="138">
        <v>0</v>
      </c>
      <c r="J32" s="138">
        <v>0</v>
      </c>
      <c r="K32" s="138">
        <v>0</v>
      </c>
    </row>
    <row r="33" spans="1:11" ht="22.5" customHeight="1">
      <c r="A33" s="8" t="s">
        <v>36</v>
      </c>
      <c r="B33" s="138">
        <v>1</v>
      </c>
      <c r="C33" s="2"/>
      <c r="D33" s="47" t="s">
        <v>36</v>
      </c>
      <c r="E33" s="138">
        <v>1347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</row>
    <row r="34" spans="1:11" ht="22.5" customHeight="1">
      <c r="A34" s="8" t="s">
        <v>37</v>
      </c>
      <c r="B34" s="138">
        <v>0</v>
      </c>
      <c r="C34" s="2"/>
      <c r="D34" s="47" t="s">
        <v>37</v>
      </c>
      <c r="E34" s="138">
        <v>1087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</row>
    <row r="35" spans="1:11" ht="22.5" customHeight="1">
      <c r="A35" s="8" t="s">
        <v>34</v>
      </c>
      <c r="B35" s="138">
        <v>4</v>
      </c>
      <c r="C35" s="2"/>
      <c r="D35" s="47" t="s">
        <v>34</v>
      </c>
      <c r="E35" s="138">
        <v>3600</v>
      </c>
      <c r="F35" s="138">
        <v>0</v>
      </c>
      <c r="G35" s="138">
        <v>0</v>
      </c>
      <c r="H35" s="138">
        <v>0</v>
      </c>
      <c r="I35" s="138">
        <v>0</v>
      </c>
      <c r="J35" s="138">
        <v>0</v>
      </c>
      <c r="K35" s="138">
        <v>0</v>
      </c>
    </row>
    <row r="36" spans="1:11" ht="22.5" customHeight="1">
      <c r="A36" s="8" t="s">
        <v>38</v>
      </c>
      <c r="B36" s="138">
        <v>0</v>
      </c>
      <c r="C36" s="2"/>
      <c r="D36" s="47" t="s">
        <v>38</v>
      </c>
      <c r="E36" s="138">
        <v>1569</v>
      </c>
      <c r="F36" s="138">
        <v>0</v>
      </c>
      <c r="G36" s="138">
        <v>0</v>
      </c>
      <c r="H36" s="138">
        <v>0</v>
      </c>
      <c r="I36" s="138">
        <v>0</v>
      </c>
      <c r="J36" s="138">
        <v>0</v>
      </c>
      <c r="K36" s="138">
        <v>0</v>
      </c>
    </row>
    <row r="37" spans="1:11" ht="22.5" customHeight="1">
      <c r="A37" s="8" t="s">
        <v>39</v>
      </c>
      <c r="B37" s="138">
        <v>3</v>
      </c>
      <c r="C37" s="2"/>
      <c r="D37" s="47" t="s">
        <v>39</v>
      </c>
      <c r="E37" s="138">
        <v>2429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</row>
    <row r="38" spans="1:11" ht="22.5" customHeight="1">
      <c r="A38" s="8" t="s">
        <v>134</v>
      </c>
      <c r="B38" s="138">
        <v>4</v>
      </c>
      <c r="C38" s="2"/>
      <c r="D38" s="47" t="s">
        <v>134</v>
      </c>
      <c r="E38" s="138">
        <v>6457</v>
      </c>
      <c r="F38" s="138">
        <v>0</v>
      </c>
      <c r="G38" s="138">
        <v>0</v>
      </c>
      <c r="H38" s="138">
        <v>0</v>
      </c>
      <c r="I38" s="138">
        <v>0</v>
      </c>
      <c r="J38" s="138">
        <v>0</v>
      </c>
      <c r="K38" s="138">
        <v>0</v>
      </c>
    </row>
    <row r="39" spans="1:11" ht="22.5" customHeight="1" thickBot="1">
      <c r="A39" s="11" t="s">
        <v>35</v>
      </c>
      <c r="B39" s="190">
        <v>2</v>
      </c>
      <c r="C39" s="2"/>
      <c r="D39" s="48" t="s">
        <v>35</v>
      </c>
      <c r="E39" s="190">
        <v>5010</v>
      </c>
      <c r="F39" s="190">
        <v>0</v>
      </c>
      <c r="G39" s="190">
        <v>0</v>
      </c>
      <c r="H39" s="190">
        <v>1</v>
      </c>
      <c r="I39" s="190">
        <v>989</v>
      </c>
      <c r="J39" s="190">
        <v>0</v>
      </c>
      <c r="K39" s="190">
        <v>0</v>
      </c>
    </row>
    <row r="40" spans="1:11" ht="22.5" customHeight="1" thickBot="1">
      <c r="A40" s="49" t="s">
        <v>40</v>
      </c>
      <c r="B40" s="79">
        <f>SUM(B21:B39)</f>
        <v>38</v>
      </c>
      <c r="C40" s="3"/>
      <c r="D40" s="50" t="s">
        <v>40</v>
      </c>
      <c r="E40" s="187">
        <f aca="true" t="shared" si="1" ref="E40:K40">SUM(E21:E39)</f>
        <v>79860</v>
      </c>
      <c r="F40" s="187">
        <f t="shared" si="1"/>
        <v>1</v>
      </c>
      <c r="G40" s="187">
        <f t="shared" si="1"/>
        <v>2543</v>
      </c>
      <c r="H40" s="187">
        <f t="shared" si="1"/>
        <v>1</v>
      </c>
      <c r="I40" s="187">
        <f t="shared" si="1"/>
        <v>989</v>
      </c>
      <c r="J40" s="187">
        <f t="shared" si="1"/>
        <v>0</v>
      </c>
      <c r="K40" s="187">
        <f t="shared" si="1"/>
        <v>0</v>
      </c>
    </row>
    <row r="41" spans="1:11" ht="22.5" customHeight="1" thickTop="1">
      <c r="A41" s="10" t="s">
        <v>41</v>
      </c>
      <c r="B41" s="134">
        <f>B20+B40</f>
        <v>134</v>
      </c>
      <c r="C41" s="3"/>
      <c r="D41" s="51" t="s">
        <v>41</v>
      </c>
      <c r="E41" s="83">
        <f aca="true" t="shared" si="2" ref="E41:K41">E20+E40</f>
        <v>408066</v>
      </c>
      <c r="F41" s="83">
        <f t="shared" si="2"/>
        <v>4</v>
      </c>
      <c r="G41" s="83">
        <f t="shared" si="2"/>
        <v>7586</v>
      </c>
      <c r="H41" s="83">
        <f t="shared" si="2"/>
        <v>4</v>
      </c>
      <c r="I41" s="83">
        <f t="shared" si="2"/>
        <v>10551</v>
      </c>
      <c r="J41" s="83">
        <f t="shared" si="2"/>
        <v>1</v>
      </c>
      <c r="K41" s="83">
        <f t="shared" si="2"/>
        <v>1778</v>
      </c>
    </row>
    <row r="43" ht="22.5" customHeight="1">
      <c r="G43" s="5"/>
    </row>
    <row r="44" ht="22.5" customHeight="1">
      <c r="G44" s="5"/>
    </row>
    <row r="45" ht="22.5" customHeight="1">
      <c r="G45" s="5"/>
    </row>
  </sheetData>
  <sheetProtection/>
  <mergeCells count="9">
    <mergeCell ref="H3:I3"/>
    <mergeCell ref="J3:K3"/>
    <mergeCell ref="F4:G4"/>
    <mergeCell ref="H4:I4"/>
    <mergeCell ref="J4:K4"/>
    <mergeCell ref="A3:A5"/>
    <mergeCell ref="D3:D5"/>
    <mergeCell ref="F3:G3"/>
    <mergeCell ref="B3:B5"/>
  </mergeCells>
  <printOptions horizontalCentered="1" verticalCentered="1"/>
  <pageMargins left="0.5905511811023623" right="0.5905511811023623" top="0.7874015748031497" bottom="0.5905511811023623" header="0.5118110236220472" footer="0.1968503937007874"/>
  <pageSetup fitToHeight="1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V41"/>
  <sheetViews>
    <sheetView showZeros="0" view="pageBreakPreview" zoomScale="70" zoomScaleNormal="85" zoomScaleSheetLayoutView="70" zoomScalePageLayoutView="0" workbookViewId="0" topLeftCell="A1">
      <pane xSplit="1" ySplit="5" topLeftCell="B24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C29" sqref="C29"/>
    </sheetView>
  </sheetViews>
  <sheetFormatPr defaultColWidth="9.00390625" defaultRowHeight="23.25" customHeight="1"/>
  <cols>
    <col min="1" max="1" width="10.625" style="4" customWidth="1"/>
    <col min="2" max="6" width="12.125" style="5" customWidth="1"/>
    <col min="7" max="8" width="12.125" style="14" customWidth="1"/>
    <col min="9" max="11" width="12.125" style="5" customWidth="1"/>
    <col min="12" max="21" width="12.125" style="6" customWidth="1"/>
    <col min="22" max="22" width="12.625" style="6" customWidth="1"/>
    <col min="23" max="16384" width="9.00390625" style="6" customWidth="1"/>
  </cols>
  <sheetData>
    <row r="1" ht="23.25" customHeight="1">
      <c r="B1" s="1" t="s">
        <v>161</v>
      </c>
    </row>
    <row r="2" spans="2:8" ht="23.25" customHeight="1">
      <c r="B2" s="5" t="s">
        <v>179</v>
      </c>
      <c r="H2" s="5"/>
    </row>
    <row r="3" spans="1:22" s="15" customFormat="1" ht="23.25" customHeight="1">
      <c r="A3" s="199" t="s">
        <v>11</v>
      </c>
      <c r="B3" s="127" t="s">
        <v>180</v>
      </c>
      <c r="C3" s="127" t="s">
        <v>181</v>
      </c>
      <c r="D3" s="127"/>
      <c r="E3" s="127" t="s">
        <v>182</v>
      </c>
      <c r="F3" s="127"/>
      <c r="G3" s="128" t="s">
        <v>183</v>
      </c>
      <c r="H3" s="128"/>
      <c r="I3" s="126" t="s">
        <v>184</v>
      </c>
      <c r="J3" s="129" t="s">
        <v>268</v>
      </c>
      <c r="K3" s="243" t="s">
        <v>269</v>
      </c>
      <c r="L3" s="244"/>
      <c r="M3" s="244"/>
      <c r="N3" s="245"/>
      <c r="O3" s="130" t="s">
        <v>185</v>
      </c>
      <c r="P3" s="104" t="s">
        <v>186</v>
      </c>
      <c r="Q3" s="104" t="s">
        <v>187</v>
      </c>
      <c r="R3" s="104" t="s">
        <v>188</v>
      </c>
      <c r="S3" s="104" t="s">
        <v>189</v>
      </c>
      <c r="T3" s="104" t="s">
        <v>190</v>
      </c>
      <c r="U3" s="199" t="s">
        <v>191</v>
      </c>
      <c r="V3" s="130" t="s">
        <v>192</v>
      </c>
    </row>
    <row r="4" spans="1:22" s="15" customFormat="1" ht="23.25" customHeight="1">
      <c r="A4" s="200"/>
      <c r="B4" s="222" t="s">
        <v>193</v>
      </c>
      <c r="C4" s="222" t="s">
        <v>194</v>
      </c>
      <c r="D4" s="222" t="s">
        <v>193</v>
      </c>
      <c r="E4" s="222" t="s">
        <v>194</v>
      </c>
      <c r="F4" s="222" t="s">
        <v>193</v>
      </c>
      <c r="G4" s="222" t="s">
        <v>194</v>
      </c>
      <c r="H4" s="222" t="s">
        <v>193</v>
      </c>
      <c r="I4" s="222" t="s">
        <v>194</v>
      </c>
      <c r="J4" s="206" t="s">
        <v>194</v>
      </c>
      <c r="K4" s="131" t="s">
        <v>195</v>
      </c>
      <c r="L4" s="132" t="s">
        <v>196</v>
      </c>
      <c r="M4" s="132" t="s">
        <v>197</v>
      </c>
      <c r="N4" s="132" t="s">
        <v>198</v>
      </c>
      <c r="O4" s="132" t="s">
        <v>199</v>
      </c>
      <c r="P4" s="199" t="s">
        <v>45</v>
      </c>
      <c r="Q4" s="199" t="s">
        <v>45</v>
      </c>
      <c r="R4" s="199" t="s">
        <v>45</v>
      </c>
      <c r="S4" s="199" t="s">
        <v>45</v>
      </c>
      <c r="T4" s="199" t="s">
        <v>45</v>
      </c>
      <c r="U4" s="200"/>
      <c r="V4" s="232" t="s">
        <v>200</v>
      </c>
    </row>
    <row r="5" spans="1:22" s="7" customFormat="1" ht="23.25" customHeight="1">
      <c r="A5" s="201"/>
      <c r="B5" s="208"/>
      <c r="C5" s="208"/>
      <c r="D5" s="208"/>
      <c r="E5" s="208"/>
      <c r="F5" s="208"/>
      <c r="G5" s="208"/>
      <c r="H5" s="208"/>
      <c r="I5" s="208"/>
      <c r="J5" s="208"/>
      <c r="K5" s="126" t="s">
        <v>45</v>
      </c>
      <c r="L5" s="126" t="s">
        <v>45</v>
      </c>
      <c r="M5" s="126" t="s">
        <v>45</v>
      </c>
      <c r="N5" s="126" t="s">
        <v>45</v>
      </c>
      <c r="O5" s="126" t="s">
        <v>45</v>
      </c>
      <c r="P5" s="201"/>
      <c r="Q5" s="201"/>
      <c r="R5" s="201"/>
      <c r="S5" s="201"/>
      <c r="T5" s="201"/>
      <c r="U5" s="108" t="s">
        <v>70</v>
      </c>
      <c r="V5" s="232"/>
    </row>
    <row r="6" spans="1:22" ht="23.25" customHeight="1">
      <c r="A6" s="8" t="s">
        <v>12</v>
      </c>
      <c r="B6" s="138">
        <v>31642</v>
      </c>
      <c r="C6" s="138">
        <v>11</v>
      </c>
      <c r="D6" s="138">
        <v>5412</v>
      </c>
      <c r="E6" s="138">
        <v>40</v>
      </c>
      <c r="F6" s="138">
        <v>14933</v>
      </c>
      <c r="G6" s="138">
        <v>7</v>
      </c>
      <c r="H6" s="138">
        <v>43729</v>
      </c>
      <c r="I6" s="138">
        <v>15</v>
      </c>
      <c r="J6" s="138">
        <v>3</v>
      </c>
      <c r="K6" s="138">
        <v>0</v>
      </c>
      <c r="L6" s="138">
        <v>1</v>
      </c>
      <c r="M6" s="138">
        <v>2</v>
      </c>
      <c r="N6" s="138">
        <v>0</v>
      </c>
      <c r="O6" s="138">
        <v>0</v>
      </c>
      <c r="P6" s="138">
        <v>10</v>
      </c>
      <c r="Q6" s="138">
        <v>1</v>
      </c>
      <c r="R6" s="138">
        <v>2</v>
      </c>
      <c r="S6" s="138">
        <v>7</v>
      </c>
      <c r="T6" s="138">
        <v>3</v>
      </c>
      <c r="U6" s="138">
        <v>1</v>
      </c>
      <c r="V6" s="138">
        <v>527</v>
      </c>
    </row>
    <row r="7" spans="1:22" ht="23.25" customHeight="1">
      <c r="A7" s="8" t="s">
        <v>13</v>
      </c>
      <c r="B7" s="138">
        <v>7196</v>
      </c>
      <c r="C7" s="138">
        <v>10</v>
      </c>
      <c r="D7" s="138">
        <v>4723</v>
      </c>
      <c r="E7" s="138">
        <v>3</v>
      </c>
      <c r="F7" s="138">
        <v>980</v>
      </c>
      <c r="G7" s="138">
        <v>1</v>
      </c>
      <c r="H7" s="138">
        <v>5553</v>
      </c>
      <c r="I7" s="138">
        <v>18</v>
      </c>
      <c r="J7" s="138">
        <v>4</v>
      </c>
      <c r="K7" s="138">
        <v>0</v>
      </c>
      <c r="L7" s="138">
        <v>0</v>
      </c>
      <c r="M7" s="138">
        <v>2</v>
      </c>
      <c r="N7" s="138">
        <v>0</v>
      </c>
      <c r="O7" s="138">
        <v>0</v>
      </c>
      <c r="P7" s="138">
        <v>4</v>
      </c>
      <c r="Q7" s="138">
        <v>1</v>
      </c>
      <c r="R7" s="138">
        <v>2</v>
      </c>
      <c r="S7" s="138">
        <v>1</v>
      </c>
      <c r="T7" s="138">
        <v>3</v>
      </c>
      <c r="U7" s="138">
        <v>0</v>
      </c>
      <c r="V7" s="138">
        <v>287</v>
      </c>
    </row>
    <row r="8" spans="1:22" ht="23.25" customHeight="1">
      <c r="A8" s="8" t="s">
        <v>14</v>
      </c>
      <c r="B8" s="138">
        <v>6734</v>
      </c>
      <c r="C8" s="138">
        <v>3</v>
      </c>
      <c r="D8" s="138">
        <v>2771</v>
      </c>
      <c r="E8" s="138">
        <v>0</v>
      </c>
      <c r="F8" s="138">
        <v>0</v>
      </c>
      <c r="G8" s="138">
        <v>2</v>
      </c>
      <c r="H8" s="138">
        <v>8983</v>
      </c>
      <c r="I8" s="138">
        <v>13</v>
      </c>
      <c r="J8" s="138">
        <v>1</v>
      </c>
      <c r="K8" s="138">
        <v>1</v>
      </c>
      <c r="L8" s="138">
        <v>0</v>
      </c>
      <c r="M8" s="138">
        <v>0</v>
      </c>
      <c r="N8" s="138">
        <v>0</v>
      </c>
      <c r="O8" s="138">
        <v>0</v>
      </c>
      <c r="P8" s="138">
        <v>3</v>
      </c>
      <c r="Q8" s="138">
        <v>0</v>
      </c>
      <c r="R8" s="138">
        <v>1</v>
      </c>
      <c r="S8" s="138">
        <v>1</v>
      </c>
      <c r="T8" s="138">
        <v>1</v>
      </c>
      <c r="U8" s="138">
        <v>0</v>
      </c>
      <c r="V8" s="138">
        <v>113</v>
      </c>
    </row>
    <row r="9" spans="1:22" ht="23.25" customHeight="1">
      <c r="A9" s="8" t="s">
        <v>15</v>
      </c>
      <c r="B9" s="138">
        <v>8605</v>
      </c>
      <c r="C9" s="138">
        <v>4</v>
      </c>
      <c r="D9" s="138">
        <v>12693</v>
      </c>
      <c r="E9" s="138">
        <v>0</v>
      </c>
      <c r="F9" s="138">
        <v>0</v>
      </c>
      <c r="G9" s="138">
        <v>2</v>
      </c>
      <c r="H9" s="138">
        <v>6923</v>
      </c>
      <c r="I9" s="138">
        <v>3</v>
      </c>
      <c r="J9" s="138">
        <v>4</v>
      </c>
      <c r="K9" s="138">
        <v>0</v>
      </c>
      <c r="L9" s="138">
        <v>0</v>
      </c>
      <c r="M9" s="138">
        <v>1</v>
      </c>
      <c r="N9" s="138">
        <v>1</v>
      </c>
      <c r="O9" s="138">
        <v>1</v>
      </c>
      <c r="P9" s="138">
        <v>27</v>
      </c>
      <c r="Q9" s="138">
        <v>1</v>
      </c>
      <c r="R9" s="138">
        <v>8</v>
      </c>
      <c r="S9" s="138">
        <v>2</v>
      </c>
      <c r="T9" s="138">
        <v>4</v>
      </c>
      <c r="U9" s="138">
        <v>0</v>
      </c>
      <c r="V9" s="138">
        <v>243</v>
      </c>
    </row>
    <row r="10" spans="1:22" ht="23.25" customHeight="1">
      <c r="A10" s="8" t="s">
        <v>16</v>
      </c>
      <c r="B10" s="138">
        <v>11385</v>
      </c>
      <c r="C10" s="138">
        <v>0</v>
      </c>
      <c r="D10" s="138">
        <v>0</v>
      </c>
      <c r="E10" s="138">
        <v>0</v>
      </c>
      <c r="F10" s="138">
        <v>0</v>
      </c>
      <c r="G10" s="138">
        <v>1</v>
      </c>
      <c r="H10" s="138">
        <v>15093</v>
      </c>
      <c r="I10" s="138">
        <v>0</v>
      </c>
      <c r="J10" s="138">
        <v>3</v>
      </c>
      <c r="K10" s="138">
        <v>1</v>
      </c>
      <c r="L10" s="138">
        <v>0</v>
      </c>
      <c r="M10" s="138">
        <v>2</v>
      </c>
      <c r="N10" s="138">
        <v>1</v>
      </c>
      <c r="O10" s="138">
        <v>0</v>
      </c>
      <c r="P10" s="138">
        <v>9</v>
      </c>
      <c r="Q10" s="138">
        <v>2</v>
      </c>
      <c r="R10" s="138">
        <v>2</v>
      </c>
      <c r="S10" s="138">
        <v>1</v>
      </c>
      <c r="T10" s="138">
        <v>1</v>
      </c>
      <c r="U10" s="138">
        <v>0</v>
      </c>
      <c r="V10" s="138">
        <v>164</v>
      </c>
    </row>
    <row r="11" spans="1:22" ht="23.25" customHeight="1">
      <c r="A11" s="8" t="s">
        <v>17</v>
      </c>
      <c r="B11" s="138">
        <v>7209</v>
      </c>
      <c r="C11" s="138">
        <v>5</v>
      </c>
      <c r="D11" s="138">
        <v>1745</v>
      </c>
      <c r="E11" s="138">
        <v>2</v>
      </c>
      <c r="F11" s="138">
        <v>464</v>
      </c>
      <c r="G11" s="138">
        <v>2</v>
      </c>
      <c r="H11" s="138">
        <v>14326</v>
      </c>
      <c r="I11" s="138">
        <v>0</v>
      </c>
      <c r="J11" s="138">
        <v>2</v>
      </c>
      <c r="K11" s="138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3</v>
      </c>
      <c r="Q11" s="138">
        <v>1</v>
      </c>
      <c r="R11" s="138">
        <v>1</v>
      </c>
      <c r="S11" s="138">
        <v>11</v>
      </c>
      <c r="T11" s="138">
        <v>1</v>
      </c>
      <c r="U11" s="138">
        <v>0</v>
      </c>
      <c r="V11" s="138">
        <v>67</v>
      </c>
    </row>
    <row r="12" spans="1:22" ht="23.25" customHeight="1">
      <c r="A12" s="8" t="s">
        <v>18</v>
      </c>
      <c r="B12" s="138">
        <v>5198</v>
      </c>
      <c r="C12" s="138">
        <v>1</v>
      </c>
      <c r="D12" s="138">
        <v>1816</v>
      </c>
      <c r="E12" s="138">
        <v>7</v>
      </c>
      <c r="F12" s="138">
        <v>2313</v>
      </c>
      <c r="G12" s="138">
        <v>1</v>
      </c>
      <c r="H12" s="138">
        <v>3938</v>
      </c>
      <c r="I12" s="138">
        <v>9</v>
      </c>
      <c r="J12" s="138">
        <v>2</v>
      </c>
      <c r="K12" s="138">
        <v>0</v>
      </c>
      <c r="L12" s="138">
        <v>0</v>
      </c>
      <c r="M12" s="138">
        <v>1</v>
      </c>
      <c r="N12" s="138">
        <v>0</v>
      </c>
      <c r="O12" s="138">
        <v>0</v>
      </c>
      <c r="P12" s="138">
        <v>7</v>
      </c>
      <c r="Q12" s="138">
        <v>1</v>
      </c>
      <c r="R12" s="138">
        <v>2</v>
      </c>
      <c r="S12" s="138">
        <v>1</v>
      </c>
      <c r="T12" s="138">
        <v>0</v>
      </c>
      <c r="U12" s="138">
        <v>0</v>
      </c>
      <c r="V12" s="138">
        <v>105</v>
      </c>
    </row>
    <row r="13" spans="1:22" ht="23.25" customHeight="1">
      <c r="A13" s="8" t="s">
        <v>19</v>
      </c>
      <c r="B13" s="138">
        <v>8048</v>
      </c>
      <c r="C13" s="138">
        <v>13</v>
      </c>
      <c r="D13" s="138">
        <v>19909</v>
      </c>
      <c r="E13" s="138">
        <v>1</v>
      </c>
      <c r="F13" s="138">
        <v>323</v>
      </c>
      <c r="G13" s="138">
        <v>2</v>
      </c>
      <c r="H13" s="138">
        <v>11384</v>
      </c>
      <c r="I13" s="138">
        <v>0</v>
      </c>
      <c r="J13" s="138">
        <v>8</v>
      </c>
      <c r="K13" s="138">
        <v>0</v>
      </c>
      <c r="L13" s="138">
        <v>0</v>
      </c>
      <c r="M13" s="138">
        <v>1</v>
      </c>
      <c r="N13" s="138">
        <v>0</v>
      </c>
      <c r="O13" s="138">
        <v>0</v>
      </c>
      <c r="P13" s="138">
        <v>32</v>
      </c>
      <c r="Q13" s="138">
        <v>2</v>
      </c>
      <c r="R13" s="138">
        <v>8</v>
      </c>
      <c r="S13" s="138">
        <v>5</v>
      </c>
      <c r="T13" s="138">
        <v>8</v>
      </c>
      <c r="U13" s="138">
        <v>0</v>
      </c>
      <c r="V13" s="138">
        <v>393</v>
      </c>
    </row>
    <row r="14" spans="1:22" ht="23.25" customHeight="1">
      <c r="A14" s="8" t="s">
        <v>20</v>
      </c>
      <c r="B14" s="138">
        <v>3397</v>
      </c>
      <c r="C14" s="138">
        <v>0</v>
      </c>
      <c r="D14" s="138">
        <v>0</v>
      </c>
      <c r="E14" s="138">
        <v>0</v>
      </c>
      <c r="F14" s="138">
        <v>0</v>
      </c>
      <c r="G14" s="138">
        <v>1</v>
      </c>
      <c r="H14" s="138">
        <v>3732</v>
      </c>
      <c r="I14" s="138">
        <v>11</v>
      </c>
      <c r="J14" s="138">
        <v>1</v>
      </c>
      <c r="K14" s="138">
        <v>1</v>
      </c>
      <c r="L14" s="138">
        <v>0</v>
      </c>
      <c r="M14" s="138">
        <v>0</v>
      </c>
      <c r="N14" s="138">
        <v>0</v>
      </c>
      <c r="O14" s="138">
        <v>0</v>
      </c>
      <c r="P14" s="138">
        <v>1</v>
      </c>
      <c r="Q14" s="138">
        <v>0</v>
      </c>
      <c r="R14" s="138">
        <v>2</v>
      </c>
      <c r="S14" s="138">
        <v>1</v>
      </c>
      <c r="T14" s="138">
        <v>1</v>
      </c>
      <c r="U14" s="138">
        <v>0</v>
      </c>
      <c r="V14" s="138">
        <v>81</v>
      </c>
    </row>
    <row r="15" spans="1:22" ht="23.25" customHeight="1">
      <c r="A15" s="8" t="s">
        <v>21</v>
      </c>
      <c r="B15" s="138">
        <v>8792</v>
      </c>
      <c r="C15" s="138">
        <v>8</v>
      </c>
      <c r="D15" s="138">
        <v>1171</v>
      </c>
      <c r="E15" s="138">
        <v>4</v>
      </c>
      <c r="F15" s="138">
        <v>1272</v>
      </c>
      <c r="G15" s="138">
        <v>1</v>
      </c>
      <c r="H15" s="138">
        <v>6980</v>
      </c>
      <c r="I15" s="138">
        <v>15</v>
      </c>
      <c r="J15" s="138">
        <v>1</v>
      </c>
      <c r="K15" s="138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3</v>
      </c>
      <c r="Q15" s="138">
        <v>0</v>
      </c>
      <c r="R15" s="138">
        <v>2</v>
      </c>
      <c r="S15" s="138">
        <v>3</v>
      </c>
      <c r="T15" s="138">
        <v>1</v>
      </c>
      <c r="U15" s="138">
        <v>0</v>
      </c>
      <c r="V15" s="138">
        <v>170</v>
      </c>
    </row>
    <row r="16" spans="1:22" ht="23.25" customHeight="1">
      <c r="A16" s="8" t="s">
        <v>22</v>
      </c>
      <c r="B16" s="138">
        <v>3845</v>
      </c>
      <c r="C16" s="138">
        <v>6</v>
      </c>
      <c r="D16" s="138">
        <v>3005</v>
      </c>
      <c r="E16" s="138">
        <v>0</v>
      </c>
      <c r="F16" s="138">
        <v>0</v>
      </c>
      <c r="G16" s="138">
        <v>2</v>
      </c>
      <c r="H16" s="138">
        <v>8061</v>
      </c>
      <c r="I16" s="138">
        <v>18</v>
      </c>
      <c r="J16" s="138">
        <v>1</v>
      </c>
      <c r="K16" s="138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3</v>
      </c>
      <c r="Q16" s="138">
        <v>0</v>
      </c>
      <c r="R16" s="138">
        <v>3</v>
      </c>
      <c r="S16" s="138">
        <v>1</v>
      </c>
      <c r="T16" s="138">
        <v>1</v>
      </c>
      <c r="U16" s="138">
        <v>0</v>
      </c>
      <c r="V16" s="138">
        <v>198</v>
      </c>
    </row>
    <row r="17" spans="1:22" ht="23.25" customHeight="1">
      <c r="A17" s="8" t="s">
        <v>130</v>
      </c>
      <c r="B17" s="138">
        <v>4964</v>
      </c>
      <c r="C17" s="138">
        <v>2</v>
      </c>
      <c r="D17" s="138">
        <v>3289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138">
        <v>1</v>
      </c>
      <c r="K17" s="138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9</v>
      </c>
      <c r="Q17" s="138">
        <v>0</v>
      </c>
      <c r="R17" s="138">
        <v>3</v>
      </c>
      <c r="S17" s="138">
        <v>1</v>
      </c>
      <c r="T17" s="138">
        <v>0</v>
      </c>
      <c r="U17" s="138">
        <v>0</v>
      </c>
      <c r="V17" s="138">
        <v>107</v>
      </c>
    </row>
    <row r="18" spans="1:22" ht="23.25" customHeight="1">
      <c r="A18" s="74" t="s">
        <v>131</v>
      </c>
      <c r="B18" s="158">
        <v>8366</v>
      </c>
      <c r="C18" s="158">
        <v>6</v>
      </c>
      <c r="D18" s="158">
        <v>20337</v>
      </c>
      <c r="E18" s="158">
        <v>0</v>
      </c>
      <c r="F18" s="158">
        <v>0</v>
      </c>
      <c r="G18" s="158">
        <v>4</v>
      </c>
      <c r="H18" s="158">
        <v>21380</v>
      </c>
      <c r="I18" s="158">
        <v>1</v>
      </c>
      <c r="J18" s="158">
        <v>4</v>
      </c>
      <c r="K18" s="158">
        <v>0</v>
      </c>
      <c r="L18" s="158">
        <v>0</v>
      </c>
      <c r="M18" s="158">
        <v>0</v>
      </c>
      <c r="N18" s="158">
        <v>0</v>
      </c>
      <c r="O18" s="158">
        <v>1</v>
      </c>
      <c r="P18" s="158">
        <v>15</v>
      </c>
      <c r="Q18" s="158">
        <v>4</v>
      </c>
      <c r="R18" s="158">
        <v>6</v>
      </c>
      <c r="S18" s="158">
        <v>5</v>
      </c>
      <c r="T18" s="158">
        <v>5</v>
      </c>
      <c r="U18" s="158">
        <v>0</v>
      </c>
      <c r="V18" s="158">
        <v>55</v>
      </c>
    </row>
    <row r="19" spans="1:22" ht="23.25" customHeight="1" thickBot="1">
      <c r="A19" s="75" t="s">
        <v>271</v>
      </c>
      <c r="B19" s="190">
        <v>6276</v>
      </c>
      <c r="C19" s="190">
        <v>1</v>
      </c>
      <c r="D19" s="190">
        <v>19</v>
      </c>
      <c r="E19" s="190">
        <v>0</v>
      </c>
      <c r="F19" s="190">
        <v>0</v>
      </c>
      <c r="G19" s="190">
        <v>1</v>
      </c>
      <c r="H19" s="190">
        <v>2296</v>
      </c>
      <c r="I19" s="190">
        <v>0</v>
      </c>
      <c r="J19" s="190">
        <v>1</v>
      </c>
      <c r="K19" s="190">
        <v>0</v>
      </c>
      <c r="L19" s="190">
        <v>0</v>
      </c>
      <c r="M19" s="190">
        <v>0</v>
      </c>
      <c r="N19" s="190">
        <v>0</v>
      </c>
      <c r="O19" s="190">
        <v>1</v>
      </c>
      <c r="P19" s="190">
        <v>6</v>
      </c>
      <c r="Q19" s="190">
        <v>1</v>
      </c>
      <c r="R19" s="190">
        <v>3</v>
      </c>
      <c r="S19" s="190">
        <v>0</v>
      </c>
      <c r="T19" s="190">
        <v>0</v>
      </c>
      <c r="U19" s="190">
        <v>0</v>
      </c>
      <c r="V19" s="190">
        <v>31</v>
      </c>
    </row>
    <row r="20" spans="1:22" ht="23.25" customHeight="1" thickBot="1">
      <c r="A20" s="9" t="s">
        <v>201</v>
      </c>
      <c r="B20" s="77">
        <f>SUM(B6:B19)</f>
        <v>121657</v>
      </c>
      <c r="C20" s="77">
        <f>SUM(C6:C19)</f>
        <v>70</v>
      </c>
      <c r="D20" s="77">
        <f>SUM(D6:D19)</f>
        <v>76890</v>
      </c>
      <c r="E20" s="77">
        <f>SUM(E6:E18)</f>
        <v>57</v>
      </c>
      <c r="F20" s="77">
        <f>SUM(F6:F18)</f>
        <v>20285</v>
      </c>
      <c r="G20" s="77">
        <f>SUM(G6:G19)</f>
        <v>27</v>
      </c>
      <c r="H20" s="77">
        <f aca="true" t="shared" si="0" ref="H20:V20">SUM(H6:H19)</f>
        <v>152378</v>
      </c>
      <c r="I20" s="77">
        <f t="shared" si="0"/>
        <v>103</v>
      </c>
      <c r="J20" s="77">
        <f t="shared" si="0"/>
        <v>36</v>
      </c>
      <c r="K20" s="77">
        <f t="shared" si="0"/>
        <v>3</v>
      </c>
      <c r="L20" s="77">
        <f t="shared" si="0"/>
        <v>1</v>
      </c>
      <c r="M20" s="77">
        <f t="shared" si="0"/>
        <v>9</v>
      </c>
      <c r="N20" s="77">
        <f t="shared" si="0"/>
        <v>2</v>
      </c>
      <c r="O20" s="77">
        <f t="shared" si="0"/>
        <v>3</v>
      </c>
      <c r="P20" s="77">
        <f t="shared" si="0"/>
        <v>132</v>
      </c>
      <c r="Q20" s="77">
        <f t="shared" si="0"/>
        <v>14</v>
      </c>
      <c r="R20" s="77">
        <f t="shared" si="0"/>
        <v>45</v>
      </c>
      <c r="S20" s="77">
        <f t="shared" si="0"/>
        <v>40</v>
      </c>
      <c r="T20" s="77">
        <f t="shared" si="0"/>
        <v>29</v>
      </c>
      <c r="U20" s="77">
        <f t="shared" si="0"/>
        <v>1</v>
      </c>
      <c r="V20" s="77">
        <f t="shared" si="0"/>
        <v>2541</v>
      </c>
    </row>
    <row r="21" spans="1:22" ht="23.25" customHeight="1">
      <c r="A21" s="10" t="s">
        <v>24</v>
      </c>
      <c r="B21" s="191">
        <v>3748</v>
      </c>
      <c r="C21" s="191">
        <v>0</v>
      </c>
      <c r="D21" s="191">
        <v>0</v>
      </c>
      <c r="E21" s="191">
        <v>1</v>
      </c>
      <c r="F21" s="191">
        <v>204</v>
      </c>
      <c r="G21" s="191">
        <v>0</v>
      </c>
      <c r="H21" s="191">
        <v>0</v>
      </c>
      <c r="I21" s="191">
        <v>5</v>
      </c>
      <c r="J21" s="191">
        <v>1</v>
      </c>
      <c r="K21" s="191">
        <v>0</v>
      </c>
      <c r="L21" s="191">
        <v>0</v>
      </c>
      <c r="M21" s="191">
        <v>0</v>
      </c>
      <c r="N21" s="191">
        <v>0</v>
      </c>
      <c r="O21" s="191">
        <v>0</v>
      </c>
      <c r="P21" s="191">
        <v>1</v>
      </c>
      <c r="Q21" s="191">
        <v>1</v>
      </c>
      <c r="R21" s="191">
        <v>1</v>
      </c>
      <c r="S21" s="191">
        <v>0</v>
      </c>
      <c r="T21" s="191">
        <v>1</v>
      </c>
      <c r="U21" s="191">
        <v>0</v>
      </c>
      <c r="V21" s="191">
        <v>60</v>
      </c>
    </row>
    <row r="22" spans="1:22" ht="23.25" customHeight="1">
      <c r="A22" s="10" t="s">
        <v>25</v>
      </c>
      <c r="B22" s="138">
        <v>2480</v>
      </c>
      <c r="C22" s="138">
        <v>0</v>
      </c>
      <c r="D22" s="138">
        <v>0</v>
      </c>
      <c r="E22" s="138">
        <v>0</v>
      </c>
      <c r="F22" s="138">
        <v>0</v>
      </c>
      <c r="G22" s="138">
        <v>0</v>
      </c>
      <c r="H22" s="138">
        <v>0</v>
      </c>
      <c r="I22" s="138">
        <v>4</v>
      </c>
      <c r="J22" s="138">
        <v>0</v>
      </c>
      <c r="K22" s="138">
        <v>0</v>
      </c>
      <c r="L22" s="138">
        <v>0</v>
      </c>
      <c r="M22" s="138">
        <v>0</v>
      </c>
      <c r="N22" s="138">
        <v>0</v>
      </c>
      <c r="O22" s="138">
        <v>0</v>
      </c>
      <c r="P22" s="138">
        <v>1</v>
      </c>
      <c r="Q22" s="138">
        <v>1</v>
      </c>
      <c r="R22" s="138">
        <v>1</v>
      </c>
      <c r="S22" s="138">
        <v>1</v>
      </c>
      <c r="T22" s="138">
        <v>1</v>
      </c>
      <c r="U22" s="138">
        <v>0</v>
      </c>
      <c r="V22" s="138">
        <v>26</v>
      </c>
    </row>
    <row r="23" spans="1:22" ht="23.25" customHeight="1">
      <c r="A23" s="10" t="s">
        <v>26</v>
      </c>
      <c r="B23" s="138">
        <v>3519</v>
      </c>
      <c r="C23" s="138">
        <v>0</v>
      </c>
      <c r="D23" s="138">
        <v>0</v>
      </c>
      <c r="E23" s="138">
        <v>1</v>
      </c>
      <c r="F23" s="138">
        <v>374</v>
      </c>
      <c r="G23" s="138">
        <v>0</v>
      </c>
      <c r="H23" s="138">
        <v>0</v>
      </c>
      <c r="I23" s="138">
        <v>9</v>
      </c>
      <c r="J23" s="138">
        <v>1</v>
      </c>
      <c r="K23" s="138">
        <v>0</v>
      </c>
      <c r="L23" s="138">
        <v>0</v>
      </c>
      <c r="M23" s="138">
        <v>0</v>
      </c>
      <c r="N23" s="138">
        <v>1</v>
      </c>
      <c r="O23" s="138">
        <v>0</v>
      </c>
      <c r="P23" s="138">
        <v>3</v>
      </c>
      <c r="Q23" s="138">
        <v>0</v>
      </c>
      <c r="R23" s="138">
        <v>1</v>
      </c>
      <c r="S23" s="138">
        <v>0</v>
      </c>
      <c r="T23" s="138">
        <v>1</v>
      </c>
      <c r="U23" s="138">
        <v>0</v>
      </c>
      <c r="V23" s="138">
        <v>114</v>
      </c>
    </row>
    <row r="24" spans="1:22" ht="23.25" customHeight="1">
      <c r="A24" s="10" t="s">
        <v>27</v>
      </c>
      <c r="B24" s="138">
        <v>6574</v>
      </c>
      <c r="C24" s="138">
        <v>0</v>
      </c>
      <c r="D24" s="138">
        <v>0</v>
      </c>
      <c r="E24" s="138">
        <v>3</v>
      </c>
      <c r="F24" s="138">
        <v>1026</v>
      </c>
      <c r="G24" s="138">
        <v>0</v>
      </c>
      <c r="H24" s="138">
        <v>0</v>
      </c>
      <c r="I24" s="138">
        <v>10</v>
      </c>
      <c r="J24" s="138">
        <v>1</v>
      </c>
      <c r="K24" s="138">
        <v>0</v>
      </c>
      <c r="L24" s="138">
        <v>0</v>
      </c>
      <c r="M24" s="138">
        <v>0</v>
      </c>
      <c r="N24" s="138">
        <v>0</v>
      </c>
      <c r="O24" s="138">
        <v>0</v>
      </c>
      <c r="P24" s="138">
        <v>2</v>
      </c>
      <c r="Q24" s="138">
        <v>2</v>
      </c>
      <c r="R24" s="138">
        <v>1</v>
      </c>
      <c r="S24" s="138">
        <v>0</v>
      </c>
      <c r="T24" s="138">
        <v>0</v>
      </c>
      <c r="U24" s="138">
        <v>0</v>
      </c>
      <c r="V24" s="138">
        <v>17</v>
      </c>
    </row>
    <row r="25" spans="1:22" ht="23.25" customHeight="1">
      <c r="A25" s="10" t="s">
        <v>28</v>
      </c>
      <c r="B25" s="138">
        <v>3776</v>
      </c>
      <c r="C25" s="138">
        <v>0</v>
      </c>
      <c r="D25" s="138">
        <v>0</v>
      </c>
      <c r="E25" s="138">
        <v>4</v>
      </c>
      <c r="F25" s="138">
        <v>1229</v>
      </c>
      <c r="G25" s="138">
        <v>1</v>
      </c>
      <c r="H25" s="138">
        <v>3581</v>
      </c>
      <c r="I25" s="138">
        <v>1</v>
      </c>
      <c r="J25" s="138">
        <v>0</v>
      </c>
      <c r="K25" s="138">
        <v>0</v>
      </c>
      <c r="L25" s="138">
        <v>0</v>
      </c>
      <c r="M25" s="138">
        <v>0</v>
      </c>
      <c r="N25" s="138">
        <v>0</v>
      </c>
      <c r="O25" s="138">
        <v>0</v>
      </c>
      <c r="P25" s="138">
        <v>1</v>
      </c>
      <c r="Q25" s="138">
        <v>0</v>
      </c>
      <c r="R25" s="138">
        <v>1</v>
      </c>
      <c r="S25" s="138">
        <v>0</v>
      </c>
      <c r="T25" s="138">
        <v>1</v>
      </c>
      <c r="U25" s="138">
        <v>0</v>
      </c>
      <c r="V25" s="138">
        <v>44</v>
      </c>
    </row>
    <row r="26" spans="1:22" ht="23.25" customHeight="1">
      <c r="A26" s="10" t="s">
        <v>132</v>
      </c>
      <c r="B26" s="138">
        <v>3589</v>
      </c>
      <c r="C26" s="138">
        <v>0</v>
      </c>
      <c r="D26" s="138">
        <v>0</v>
      </c>
      <c r="E26" s="138">
        <v>0</v>
      </c>
      <c r="F26" s="138">
        <v>0</v>
      </c>
      <c r="G26" s="138">
        <v>1</v>
      </c>
      <c r="H26" s="138">
        <v>2268</v>
      </c>
      <c r="I26" s="138">
        <v>8</v>
      </c>
      <c r="J26" s="138">
        <v>0</v>
      </c>
      <c r="K26" s="138">
        <v>0</v>
      </c>
      <c r="L26" s="138">
        <v>0</v>
      </c>
      <c r="M26" s="138">
        <v>0</v>
      </c>
      <c r="N26" s="138">
        <v>0</v>
      </c>
      <c r="O26" s="138">
        <v>0</v>
      </c>
      <c r="P26" s="138">
        <v>5</v>
      </c>
      <c r="Q26" s="138">
        <v>0</v>
      </c>
      <c r="R26" s="138">
        <v>2</v>
      </c>
      <c r="S26" s="138">
        <v>2</v>
      </c>
      <c r="T26" s="138">
        <v>1</v>
      </c>
      <c r="U26" s="138">
        <v>0</v>
      </c>
      <c r="V26" s="138">
        <v>63</v>
      </c>
    </row>
    <row r="27" spans="1:22" ht="23.25" customHeight="1">
      <c r="A27" s="10" t="s">
        <v>133</v>
      </c>
      <c r="B27" s="138">
        <v>4344</v>
      </c>
      <c r="C27" s="138">
        <v>0</v>
      </c>
      <c r="D27" s="138">
        <v>0</v>
      </c>
      <c r="E27" s="138">
        <v>0</v>
      </c>
      <c r="F27" s="138">
        <v>0</v>
      </c>
      <c r="G27" s="138">
        <v>0</v>
      </c>
      <c r="H27" s="138">
        <v>0</v>
      </c>
      <c r="I27" s="138">
        <v>7</v>
      </c>
      <c r="J27" s="138">
        <v>1</v>
      </c>
      <c r="K27" s="138">
        <v>0</v>
      </c>
      <c r="L27" s="138">
        <v>0</v>
      </c>
      <c r="M27" s="138">
        <v>0</v>
      </c>
      <c r="N27" s="138">
        <v>0</v>
      </c>
      <c r="O27" s="138">
        <v>0</v>
      </c>
      <c r="P27" s="138">
        <v>8</v>
      </c>
      <c r="Q27" s="138">
        <v>1</v>
      </c>
      <c r="R27" s="138">
        <v>1</v>
      </c>
      <c r="S27" s="138">
        <v>1</v>
      </c>
      <c r="T27" s="138">
        <v>1</v>
      </c>
      <c r="U27" s="138">
        <v>0</v>
      </c>
      <c r="V27" s="138">
        <v>0</v>
      </c>
    </row>
    <row r="28" spans="1:22" ht="23.25" customHeight="1">
      <c r="A28" s="10" t="s">
        <v>29</v>
      </c>
      <c r="B28" s="138">
        <v>3614</v>
      </c>
      <c r="C28" s="138">
        <v>0</v>
      </c>
      <c r="D28" s="138">
        <v>0</v>
      </c>
      <c r="E28" s="138">
        <v>0</v>
      </c>
      <c r="F28" s="138">
        <v>0</v>
      </c>
      <c r="G28" s="138">
        <v>0</v>
      </c>
      <c r="H28" s="138">
        <v>0</v>
      </c>
      <c r="I28" s="138">
        <v>2</v>
      </c>
      <c r="J28" s="138">
        <v>1</v>
      </c>
      <c r="K28" s="138">
        <v>0</v>
      </c>
      <c r="L28" s="138">
        <v>0</v>
      </c>
      <c r="M28" s="138">
        <v>0</v>
      </c>
      <c r="N28" s="138">
        <v>0</v>
      </c>
      <c r="O28" s="138">
        <v>0</v>
      </c>
      <c r="P28" s="138">
        <v>1</v>
      </c>
      <c r="Q28" s="138">
        <v>0</v>
      </c>
      <c r="R28" s="138">
        <v>1</v>
      </c>
      <c r="S28" s="138">
        <v>0</v>
      </c>
      <c r="T28" s="138">
        <v>1</v>
      </c>
      <c r="U28" s="138">
        <v>0</v>
      </c>
      <c r="V28" s="138">
        <v>17</v>
      </c>
    </row>
    <row r="29" spans="1:22" ht="23.25" customHeight="1">
      <c r="A29" s="10" t="s">
        <v>30</v>
      </c>
      <c r="B29" s="138">
        <v>2883</v>
      </c>
      <c r="C29" s="138">
        <v>0</v>
      </c>
      <c r="D29" s="138">
        <v>0</v>
      </c>
      <c r="E29" s="138">
        <v>1</v>
      </c>
      <c r="F29" s="138">
        <v>279</v>
      </c>
      <c r="G29" s="138">
        <v>0</v>
      </c>
      <c r="H29" s="138">
        <v>0</v>
      </c>
      <c r="I29" s="138">
        <v>6</v>
      </c>
      <c r="J29" s="138">
        <v>0</v>
      </c>
      <c r="K29" s="138">
        <v>0</v>
      </c>
      <c r="L29" s="138">
        <v>0</v>
      </c>
      <c r="M29" s="138">
        <v>0</v>
      </c>
      <c r="N29" s="138">
        <v>0</v>
      </c>
      <c r="O29" s="138">
        <v>0</v>
      </c>
      <c r="P29" s="138">
        <v>2</v>
      </c>
      <c r="Q29" s="138">
        <v>0</v>
      </c>
      <c r="R29" s="138">
        <v>1</v>
      </c>
      <c r="S29" s="138">
        <v>0</v>
      </c>
      <c r="T29" s="138">
        <v>0</v>
      </c>
      <c r="U29" s="138">
        <v>0</v>
      </c>
      <c r="V29" s="138">
        <v>16</v>
      </c>
    </row>
    <row r="30" spans="1:22" ht="23.25" customHeight="1">
      <c r="A30" s="10" t="s">
        <v>31</v>
      </c>
      <c r="B30" s="138">
        <v>6115</v>
      </c>
      <c r="C30" s="138">
        <v>1</v>
      </c>
      <c r="D30" s="138">
        <v>114</v>
      </c>
      <c r="E30" s="138">
        <v>0</v>
      </c>
      <c r="F30" s="138">
        <v>0</v>
      </c>
      <c r="G30" s="138">
        <v>0</v>
      </c>
      <c r="H30" s="138">
        <v>0</v>
      </c>
      <c r="I30" s="138">
        <v>10</v>
      </c>
      <c r="J30" s="138">
        <v>1</v>
      </c>
      <c r="K30" s="138">
        <v>0</v>
      </c>
      <c r="L30" s="138">
        <v>0</v>
      </c>
      <c r="M30" s="138">
        <v>0</v>
      </c>
      <c r="N30" s="138">
        <v>0</v>
      </c>
      <c r="O30" s="138">
        <v>0</v>
      </c>
      <c r="P30" s="138">
        <v>3</v>
      </c>
      <c r="Q30" s="138">
        <v>0</v>
      </c>
      <c r="R30" s="138">
        <v>1</v>
      </c>
      <c r="S30" s="138">
        <v>0</v>
      </c>
      <c r="T30" s="138">
        <v>1</v>
      </c>
      <c r="U30" s="138">
        <v>0</v>
      </c>
      <c r="V30" s="138">
        <v>17</v>
      </c>
    </row>
    <row r="31" spans="1:22" ht="23.25" customHeight="1">
      <c r="A31" s="10" t="s">
        <v>32</v>
      </c>
      <c r="B31" s="138">
        <v>4423</v>
      </c>
      <c r="C31" s="138">
        <v>2</v>
      </c>
      <c r="D31" s="138">
        <v>102</v>
      </c>
      <c r="E31" s="138">
        <v>2</v>
      </c>
      <c r="F31" s="138">
        <v>464</v>
      </c>
      <c r="G31" s="138">
        <v>0</v>
      </c>
      <c r="H31" s="138">
        <v>0</v>
      </c>
      <c r="I31" s="138">
        <v>3</v>
      </c>
      <c r="J31" s="138">
        <v>1</v>
      </c>
      <c r="K31" s="138">
        <v>0</v>
      </c>
      <c r="L31" s="138">
        <v>0</v>
      </c>
      <c r="M31" s="138">
        <v>0</v>
      </c>
      <c r="N31" s="138">
        <v>0</v>
      </c>
      <c r="O31" s="138">
        <v>0</v>
      </c>
      <c r="P31" s="138">
        <v>4</v>
      </c>
      <c r="Q31" s="138">
        <v>1</v>
      </c>
      <c r="R31" s="138">
        <v>2</v>
      </c>
      <c r="S31" s="138">
        <v>0</v>
      </c>
      <c r="T31" s="138">
        <v>1</v>
      </c>
      <c r="U31" s="138">
        <v>0</v>
      </c>
      <c r="V31" s="138">
        <v>92</v>
      </c>
    </row>
    <row r="32" spans="1:22" ht="23.25" customHeight="1">
      <c r="A32" s="10" t="s">
        <v>33</v>
      </c>
      <c r="B32" s="138">
        <v>4756</v>
      </c>
      <c r="C32" s="138">
        <v>5</v>
      </c>
      <c r="D32" s="138">
        <v>626</v>
      </c>
      <c r="E32" s="138">
        <v>0</v>
      </c>
      <c r="F32" s="138">
        <v>0</v>
      </c>
      <c r="G32" s="138">
        <v>1</v>
      </c>
      <c r="H32" s="138">
        <v>3045</v>
      </c>
      <c r="I32" s="138">
        <v>0</v>
      </c>
      <c r="J32" s="138">
        <v>1</v>
      </c>
      <c r="K32" s="138">
        <v>0</v>
      </c>
      <c r="L32" s="138">
        <v>0</v>
      </c>
      <c r="M32" s="138">
        <v>0</v>
      </c>
      <c r="N32" s="138">
        <v>0</v>
      </c>
      <c r="O32" s="138">
        <v>0</v>
      </c>
      <c r="P32" s="138">
        <v>4</v>
      </c>
      <c r="Q32" s="138">
        <v>1</v>
      </c>
      <c r="R32" s="138">
        <v>1</v>
      </c>
      <c r="S32" s="138">
        <v>1</v>
      </c>
      <c r="T32" s="138">
        <v>1</v>
      </c>
      <c r="U32" s="138">
        <v>0</v>
      </c>
      <c r="V32" s="138">
        <v>55</v>
      </c>
    </row>
    <row r="33" spans="1:22" ht="23.25" customHeight="1">
      <c r="A33" s="10" t="s">
        <v>36</v>
      </c>
      <c r="B33" s="138">
        <v>1713</v>
      </c>
      <c r="C33" s="138">
        <v>0</v>
      </c>
      <c r="D33" s="138">
        <v>0</v>
      </c>
      <c r="E33" s="138">
        <v>1</v>
      </c>
      <c r="F33" s="138">
        <v>549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1</v>
      </c>
      <c r="Q33" s="138">
        <v>0</v>
      </c>
      <c r="R33" s="138">
        <v>1</v>
      </c>
      <c r="S33" s="138">
        <v>0</v>
      </c>
      <c r="T33" s="138">
        <v>1</v>
      </c>
      <c r="U33" s="138">
        <v>0</v>
      </c>
      <c r="V33" s="138">
        <v>43</v>
      </c>
    </row>
    <row r="34" spans="1:22" ht="23.25" customHeight="1">
      <c r="A34" s="10" t="s">
        <v>37</v>
      </c>
      <c r="B34" s="138">
        <v>3418</v>
      </c>
      <c r="C34" s="138">
        <v>0</v>
      </c>
      <c r="D34" s="138">
        <v>0</v>
      </c>
      <c r="E34" s="138">
        <v>0</v>
      </c>
      <c r="F34" s="138">
        <v>0</v>
      </c>
      <c r="G34" s="138">
        <v>0</v>
      </c>
      <c r="H34" s="138">
        <v>0</v>
      </c>
      <c r="I34" s="138">
        <v>0</v>
      </c>
      <c r="J34" s="138">
        <v>0</v>
      </c>
      <c r="K34" s="138">
        <v>0</v>
      </c>
      <c r="L34" s="138">
        <v>0</v>
      </c>
      <c r="M34" s="138">
        <v>0</v>
      </c>
      <c r="N34" s="138">
        <v>0</v>
      </c>
      <c r="O34" s="138">
        <v>0</v>
      </c>
      <c r="P34" s="138">
        <v>2</v>
      </c>
      <c r="Q34" s="138">
        <v>1</v>
      </c>
      <c r="R34" s="138">
        <v>1</v>
      </c>
      <c r="S34" s="138">
        <v>1</v>
      </c>
      <c r="T34" s="138">
        <v>1</v>
      </c>
      <c r="U34" s="138">
        <v>0</v>
      </c>
      <c r="V34" s="138">
        <v>34</v>
      </c>
    </row>
    <row r="35" spans="1:22" ht="23.25" customHeight="1">
      <c r="A35" s="10" t="s">
        <v>34</v>
      </c>
      <c r="B35" s="138">
        <v>2746</v>
      </c>
      <c r="C35" s="138">
        <v>2</v>
      </c>
      <c r="D35" s="138">
        <v>94</v>
      </c>
      <c r="E35" s="138">
        <v>0</v>
      </c>
      <c r="F35" s="138">
        <v>0</v>
      </c>
      <c r="G35" s="138">
        <v>0</v>
      </c>
      <c r="H35" s="138">
        <v>0</v>
      </c>
      <c r="I35" s="138">
        <v>4</v>
      </c>
      <c r="J35" s="138">
        <v>1</v>
      </c>
      <c r="K35" s="138">
        <v>0</v>
      </c>
      <c r="L35" s="138">
        <v>0</v>
      </c>
      <c r="M35" s="138">
        <v>0</v>
      </c>
      <c r="N35" s="138">
        <v>0</v>
      </c>
      <c r="O35" s="138">
        <v>0</v>
      </c>
      <c r="P35" s="138">
        <v>1</v>
      </c>
      <c r="Q35" s="138">
        <v>1</v>
      </c>
      <c r="R35" s="138">
        <v>2</v>
      </c>
      <c r="S35" s="138">
        <v>1</v>
      </c>
      <c r="T35" s="138">
        <v>0</v>
      </c>
      <c r="U35" s="138">
        <v>1</v>
      </c>
      <c r="V35" s="138">
        <v>45</v>
      </c>
    </row>
    <row r="36" spans="1:22" ht="23.25" customHeight="1">
      <c r="A36" s="10" t="s">
        <v>38</v>
      </c>
      <c r="B36" s="138">
        <v>2448</v>
      </c>
      <c r="C36" s="138">
        <v>0</v>
      </c>
      <c r="D36" s="138">
        <v>0</v>
      </c>
      <c r="E36" s="138">
        <v>1</v>
      </c>
      <c r="F36" s="138">
        <v>199</v>
      </c>
      <c r="G36" s="138">
        <v>0</v>
      </c>
      <c r="H36" s="138">
        <v>0</v>
      </c>
      <c r="I36" s="138">
        <v>1</v>
      </c>
      <c r="J36" s="138">
        <v>1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1</v>
      </c>
      <c r="Q36" s="138">
        <v>0</v>
      </c>
      <c r="R36" s="138">
        <v>2</v>
      </c>
      <c r="S36" s="138">
        <v>2</v>
      </c>
      <c r="T36" s="138">
        <v>1</v>
      </c>
      <c r="U36" s="138">
        <v>0</v>
      </c>
      <c r="V36" s="138">
        <v>24</v>
      </c>
    </row>
    <row r="37" spans="1:22" ht="23.25" customHeight="1">
      <c r="A37" s="10" t="s">
        <v>39</v>
      </c>
      <c r="B37" s="138">
        <v>2768</v>
      </c>
      <c r="C37" s="138">
        <v>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3</v>
      </c>
      <c r="J37" s="138">
        <v>0</v>
      </c>
      <c r="K37" s="138">
        <v>0</v>
      </c>
      <c r="L37" s="138">
        <v>0</v>
      </c>
      <c r="M37" s="138">
        <v>0</v>
      </c>
      <c r="N37" s="138">
        <v>0</v>
      </c>
      <c r="O37" s="138">
        <v>0</v>
      </c>
      <c r="P37" s="138">
        <v>1</v>
      </c>
      <c r="Q37" s="138">
        <v>1</v>
      </c>
      <c r="R37" s="138">
        <v>1</v>
      </c>
      <c r="S37" s="138">
        <v>1</v>
      </c>
      <c r="T37" s="138">
        <v>1</v>
      </c>
      <c r="U37" s="138">
        <v>0</v>
      </c>
      <c r="V37" s="138">
        <v>37</v>
      </c>
    </row>
    <row r="38" spans="1:22" ht="23.25" customHeight="1">
      <c r="A38" s="10" t="s">
        <v>134</v>
      </c>
      <c r="B38" s="138">
        <v>8080</v>
      </c>
      <c r="C38" s="138">
        <v>1</v>
      </c>
      <c r="D38" s="138">
        <v>101</v>
      </c>
      <c r="E38" s="138">
        <v>6</v>
      </c>
      <c r="F38" s="138">
        <v>1673</v>
      </c>
      <c r="G38" s="138">
        <v>1</v>
      </c>
      <c r="H38" s="138">
        <v>5951</v>
      </c>
      <c r="I38" s="138">
        <v>1</v>
      </c>
      <c r="J38" s="138">
        <v>2</v>
      </c>
      <c r="K38" s="138">
        <v>0</v>
      </c>
      <c r="L38" s="138">
        <v>0</v>
      </c>
      <c r="M38" s="138">
        <v>0</v>
      </c>
      <c r="N38" s="138">
        <v>0</v>
      </c>
      <c r="O38" s="138">
        <v>0</v>
      </c>
      <c r="P38" s="138">
        <v>5</v>
      </c>
      <c r="Q38" s="138">
        <v>1</v>
      </c>
      <c r="R38" s="138">
        <v>3</v>
      </c>
      <c r="S38" s="138">
        <v>3</v>
      </c>
      <c r="T38" s="138">
        <v>2</v>
      </c>
      <c r="U38" s="138">
        <v>0</v>
      </c>
      <c r="V38" s="138">
        <v>46</v>
      </c>
    </row>
    <row r="39" spans="1:22" ht="23.25" customHeight="1" thickBot="1">
      <c r="A39" s="11" t="s">
        <v>35</v>
      </c>
      <c r="B39" s="190">
        <v>4504</v>
      </c>
      <c r="C39" s="190">
        <v>3</v>
      </c>
      <c r="D39" s="190">
        <v>117</v>
      </c>
      <c r="E39" s="190">
        <v>3</v>
      </c>
      <c r="F39" s="190">
        <v>711</v>
      </c>
      <c r="G39" s="190">
        <v>0</v>
      </c>
      <c r="H39" s="190">
        <v>0</v>
      </c>
      <c r="I39" s="190">
        <v>4</v>
      </c>
      <c r="J39" s="190">
        <v>1</v>
      </c>
      <c r="K39" s="190">
        <v>0</v>
      </c>
      <c r="L39" s="190">
        <v>0</v>
      </c>
      <c r="M39" s="190">
        <v>1</v>
      </c>
      <c r="N39" s="190">
        <v>0</v>
      </c>
      <c r="O39" s="190">
        <v>0</v>
      </c>
      <c r="P39" s="190">
        <v>2</v>
      </c>
      <c r="Q39" s="190">
        <v>1</v>
      </c>
      <c r="R39" s="190">
        <v>1</v>
      </c>
      <c r="S39" s="190">
        <v>0</v>
      </c>
      <c r="T39" s="190">
        <v>2</v>
      </c>
      <c r="U39" s="190">
        <v>0</v>
      </c>
      <c r="V39" s="190">
        <v>17</v>
      </c>
    </row>
    <row r="40" spans="1:22" ht="23.25" customHeight="1" thickBot="1">
      <c r="A40" s="12" t="s">
        <v>40</v>
      </c>
      <c r="B40" s="87">
        <f>SUM(B21:B39)</f>
        <v>75498</v>
      </c>
      <c r="C40" s="87">
        <f aca="true" t="shared" si="1" ref="C40:V40">SUM(C21:C39)</f>
        <v>14</v>
      </c>
      <c r="D40" s="87">
        <f t="shared" si="1"/>
        <v>1154</v>
      </c>
      <c r="E40" s="87">
        <f t="shared" si="1"/>
        <v>23</v>
      </c>
      <c r="F40" s="87">
        <f t="shared" si="1"/>
        <v>6708</v>
      </c>
      <c r="G40" s="87">
        <f t="shared" si="1"/>
        <v>4</v>
      </c>
      <c r="H40" s="87">
        <f t="shared" si="1"/>
        <v>14845</v>
      </c>
      <c r="I40" s="87">
        <f t="shared" si="1"/>
        <v>78</v>
      </c>
      <c r="J40" s="87">
        <f t="shared" si="1"/>
        <v>13</v>
      </c>
      <c r="K40" s="87">
        <f t="shared" si="1"/>
        <v>0</v>
      </c>
      <c r="L40" s="87">
        <f t="shared" si="1"/>
        <v>0</v>
      </c>
      <c r="M40" s="87">
        <f t="shared" si="1"/>
        <v>1</v>
      </c>
      <c r="N40" s="87">
        <f t="shared" si="1"/>
        <v>1</v>
      </c>
      <c r="O40" s="87">
        <f t="shared" si="1"/>
        <v>0</v>
      </c>
      <c r="P40" s="87">
        <f t="shared" si="1"/>
        <v>48</v>
      </c>
      <c r="Q40" s="87">
        <f t="shared" si="1"/>
        <v>12</v>
      </c>
      <c r="R40" s="87">
        <f t="shared" si="1"/>
        <v>25</v>
      </c>
      <c r="S40" s="87">
        <f t="shared" si="1"/>
        <v>13</v>
      </c>
      <c r="T40" s="87">
        <f t="shared" si="1"/>
        <v>18</v>
      </c>
      <c r="U40" s="87">
        <f t="shared" si="1"/>
        <v>1</v>
      </c>
      <c r="V40" s="87">
        <f t="shared" si="1"/>
        <v>767</v>
      </c>
    </row>
    <row r="41" spans="1:22" ht="23.25" customHeight="1" thickTop="1">
      <c r="A41" s="13" t="s">
        <v>41</v>
      </c>
      <c r="B41" s="134">
        <f aca="true" t="shared" si="2" ref="B41:V41">B40+B20</f>
        <v>197155</v>
      </c>
      <c r="C41" s="134">
        <f t="shared" si="2"/>
        <v>84</v>
      </c>
      <c r="D41" s="134">
        <f t="shared" si="2"/>
        <v>78044</v>
      </c>
      <c r="E41" s="134">
        <f t="shared" si="2"/>
        <v>80</v>
      </c>
      <c r="F41" s="134">
        <f t="shared" si="2"/>
        <v>26993</v>
      </c>
      <c r="G41" s="134">
        <f t="shared" si="2"/>
        <v>31</v>
      </c>
      <c r="H41" s="134">
        <f t="shared" si="2"/>
        <v>167223</v>
      </c>
      <c r="I41" s="134">
        <f t="shared" si="2"/>
        <v>181</v>
      </c>
      <c r="J41" s="134">
        <f t="shared" si="2"/>
        <v>49</v>
      </c>
      <c r="K41" s="134">
        <f t="shared" si="2"/>
        <v>3</v>
      </c>
      <c r="L41" s="134">
        <f t="shared" si="2"/>
        <v>1</v>
      </c>
      <c r="M41" s="134">
        <f t="shared" si="2"/>
        <v>10</v>
      </c>
      <c r="N41" s="134">
        <f t="shared" si="2"/>
        <v>3</v>
      </c>
      <c r="O41" s="134">
        <f t="shared" si="2"/>
        <v>3</v>
      </c>
      <c r="P41" s="134">
        <f t="shared" si="2"/>
        <v>180</v>
      </c>
      <c r="Q41" s="134">
        <f t="shared" si="2"/>
        <v>26</v>
      </c>
      <c r="R41" s="134">
        <f t="shared" si="2"/>
        <v>70</v>
      </c>
      <c r="S41" s="134">
        <f t="shared" si="2"/>
        <v>53</v>
      </c>
      <c r="T41" s="134">
        <f t="shared" si="2"/>
        <v>47</v>
      </c>
      <c r="U41" s="134">
        <f t="shared" si="2"/>
        <v>2</v>
      </c>
      <c r="V41" s="134">
        <f t="shared" si="2"/>
        <v>3308</v>
      </c>
    </row>
  </sheetData>
  <sheetProtection/>
  <mergeCells count="18">
    <mergeCell ref="V4:V5"/>
    <mergeCell ref="S4:S5"/>
    <mergeCell ref="U3:U4"/>
    <mergeCell ref="T4:T5"/>
    <mergeCell ref="R4:R5"/>
    <mergeCell ref="B4:B5"/>
    <mergeCell ref="C4:C5"/>
    <mergeCell ref="D4:D5"/>
    <mergeCell ref="E4:E5"/>
    <mergeCell ref="G4:G5"/>
    <mergeCell ref="Q4:Q5"/>
    <mergeCell ref="F4:F5"/>
    <mergeCell ref="H4:H5"/>
    <mergeCell ref="J4:J5"/>
    <mergeCell ref="A3:A5"/>
    <mergeCell ref="I4:I5"/>
    <mergeCell ref="P4:P5"/>
    <mergeCell ref="K3:N3"/>
  </mergeCells>
  <printOptions horizontalCentered="1" verticalCentered="1"/>
  <pageMargins left="0.5905511811023623" right="0.5905511811023623" top="0.7874015748031497" bottom="0.5905511811023623" header="0.5118110236220472" footer="0.31496062992125984"/>
  <pageSetup fitToHeight="1" fitToWidth="1" horizontalDpi="600" verticalDpi="600" orientation="landscape" paperSize="9" scale="48" r:id="rId1"/>
  <ignoredErrors>
    <ignoredError sqref="E20:F2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C41"/>
  <sheetViews>
    <sheetView showZeros="0" zoomScale="85" zoomScaleNormal="85" zoomScaleSheetLayoutView="100" zoomScalePageLayoutView="0" workbookViewId="0" topLeftCell="A1">
      <pane xSplit="1" ySplit="5" topLeftCell="B27" activePane="bottomRight" state="frozen"/>
      <selection pane="topLeft" activeCell="A44" sqref="A44"/>
      <selection pane="topRight" activeCell="A44" sqref="A44"/>
      <selection pane="bottomLeft" activeCell="A44" sqref="A44"/>
      <selection pane="bottomRight" activeCell="Y17" sqref="Y17"/>
    </sheetView>
  </sheetViews>
  <sheetFormatPr defaultColWidth="10.625" defaultRowHeight="22.5" customHeight="1"/>
  <cols>
    <col min="1" max="1" width="10.75390625" style="4" customWidth="1"/>
    <col min="2" max="13" width="10.625" style="5" customWidth="1"/>
    <col min="14" max="14" width="12.875" style="5" bestFit="1" customWidth="1"/>
    <col min="15" max="16" width="10.625" style="5" customWidth="1"/>
    <col min="17" max="17" width="12.875" style="5" bestFit="1" customWidth="1"/>
    <col min="18" max="18" width="10.625" style="5" customWidth="1"/>
    <col min="19" max="19" width="12.875" style="5" bestFit="1" customWidth="1"/>
    <col min="20" max="29" width="10.625" style="5" customWidth="1"/>
    <col min="30" max="16384" width="10.625" style="6" customWidth="1"/>
  </cols>
  <sheetData>
    <row r="1" ht="22.5" customHeight="1">
      <c r="B1" s="1" t="s">
        <v>162</v>
      </c>
    </row>
    <row r="2" spans="2:20" ht="22.5" customHeight="1">
      <c r="B2" s="5" t="s">
        <v>174</v>
      </c>
      <c r="O2" s="5" t="s">
        <v>175</v>
      </c>
      <c r="T2" s="5" t="s">
        <v>176</v>
      </c>
    </row>
    <row r="3" spans="1:29" s="7" customFormat="1" ht="22.5" customHeight="1">
      <c r="A3" s="199" t="s">
        <v>11</v>
      </c>
      <c r="B3" s="222" t="s">
        <v>52</v>
      </c>
      <c r="C3" s="214" t="s">
        <v>46</v>
      </c>
      <c r="D3" s="216"/>
      <c r="E3" s="214" t="s">
        <v>177</v>
      </c>
      <c r="F3" s="215"/>
      <c r="G3" s="215"/>
      <c r="H3" s="215"/>
      <c r="I3" s="215"/>
      <c r="J3" s="215"/>
      <c r="K3" s="246"/>
      <c r="L3" s="133"/>
      <c r="M3" s="109"/>
      <c r="N3" s="109"/>
      <c r="O3" s="109"/>
      <c r="P3" s="109"/>
      <c r="Q3" s="109"/>
      <c r="R3" s="109"/>
      <c r="S3" s="109"/>
      <c r="T3" s="214" t="s">
        <v>60</v>
      </c>
      <c r="U3" s="215"/>
      <c r="V3" s="215"/>
      <c r="W3" s="215"/>
      <c r="X3" s="216"/>
      <c r="Y3" s="214" t="s">
        <v>178</v>
      </c>
      <c r="Z3" s="215"/>
      <c r="AA3" s="215"/>
      <c r="AB3" s="215"/>
      <c r="AC3" s="216"/>
    </row>
    <row r="4" spans="1:29" s="7" customFormat="1" ht="22.5" customHeight="1">
      <c r="A4" s="200"/>
      <c r="B4" s="207"/>
      <c r="C4" s="222" t="s">
        <v>47</v>
      </c>
      <c r="D4" s="222" t="s">
        <v>48</v>
      </c>
      <c r="E4" s="222" t="s">
        <v>53</v>
      </c>
      <c r="F4" s="222" t="s">
        <v>54</v>
      </c>
      <c r="G4" s="222" t="s">
        <v>277</v>
      </c>
      <c r="H4" s="222" t="s">
        <v>49</v>
      </c>
      <c r="I4" s="222" t="s">
        <v>50</v>
      </c>
      <c r="J4" s="222" t="s">
        <v>55</v>
      </c>
      <c r="K4" s="222" t="s">
        <v>48</v>
      </c>
      <c r="L4" s="65" t="s">
        <v>141</v>
      </c>
      <c r="M4" s="106" t="s">
        <v>51</v>
      </c>
      <c r="N4" s="106" t="s">
        <v>43</v>
      </c>
      <c r="O4" s="106" t="s">
        <v>56</v>
      </c>
      <c r="P4" s="106" t="s">
        <v>57</v>
      </c>
      <c r="Q4" s="106" t="s">
        <v>58</v>
      </c>
      <c r="R4" s="106" t="s">
        <v>51</v>
      </c>
      <c r="S4" s="106" t="s">
        <v>43</v>
      </c>
      <c r="T4" s="222" t="s">
        <v>56</v>
      </c>
      <c r="U4" s="222" t="s">
        <v>57</v>
      </c>
      <c r="V4" s="222" t="s">
        <v>59</v>
      </c>
      <c r="W4" s="222" t="s">
        <v>51</v>
      </c>
      <c r="X4" s="222" t="s">
        <v>43</v>
      </c>
      <c r="Y4" s="222" t="s">
        <v>56</v>
      </c>
      <c r="Z4" s="222" t="s">
        <v>57</v>
      </c>
      <c r="AA4" s="222" t="s">
        <v>59</v>
      </c>
      <c r="AB4" s="222" t="s">
        <v>51</v>
      </c>
      <c r="AC4" s="222" t="s">
        <v>43</v>
      </c>
    </row>
    <row r="5" spans="1:29" s="7" customFormat="1" ht="22.5" customHeight="1">
      <c r="A5" s="201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107"/>
      <c r="M5" s="107"/>
      <c r="N5" s="107"/>
      <c r="O5" s="107"/>
      <c r="P5" s="107"/>
      <c r="Q5" s="107"/>
      <c r="R5" s="107"/>
      <c r="S5" s="107"/>
      <c r="T5" s="208"/>
      <c r="U5" s="208"/>
      <c r="V5" s="208"/>
      <c r="W5" s="208"/>
      <c r="X5" s="208"/>
      <c r="Y5" s="208"/>
      <c r="Z5" s="208"/>
      <c r="AA5" s="208"/>
      <c r="AB5" s="208"/>
      <c r="AC5" s="208"/>
    </row>
    <row r="6" spans="1:29" ht="22.5" customHeight="1">
      <c r="A6" s="8" t="s">
        <v>12</v>
      </c>
      <c r="B6" s="138">
        <v>34129</v>
      </c>
      <c r="C6" s="138">
        <v>25077</v>
      </c>
      <c r="D6" s="138">
        <v>887344</v>
      </c>
      <c r="E6" s="138">
        <v>824952</v>
      </c>
      <c r="F6" s="138">
        <v>540348</v>
      </c>
      <c r="G6" s="138">
        <v>0</v>
      </c>
      <c r="H6" s="138">
        <v>76654</v>
      </c>
      <c r="I6" s="138">
        <v>255789</v>
      </c>
      <c r="J6" s="138">
        <v>4286056</v>
      </c>
      <c r="K6" s="138">
        <v>4779911</v>
      </c>
      <c r="L6" s="138">
        <v>0</v>
      </c>
      <c r="M6" s="138">
        <v>0</v>
      </c>
      <c r="N6" s="138">
        <f>SUM(B6:M6)</f>
        <v>11710260</v>
      </c>
      <c r="O6" s="138">
        <v>759329</v>
      </c>
      <c r="P6" s="138">
        <v>0</v>
      </c>
      <c r="Q6" s="138">
        <v>15945844</v>
      </c>
      <c r="R6" s="138">
        <v>249925</v>
      </c>
      <c r="S6" s="138">
        <f>SUM(O6:R6)</f>
        <v>16955098</v>
      </c>
      <c r="T6" s="138">
        <v>58185</v>
      </c>
      <c r="U6" s="138">
        <v>0</v>
      </c>
      <c r="V6" s="138">
        <v>158448</v>
      </c>
      <c r="W6" s="138">
        <v>111933</v>
      </c>
      <c r="X6" s="138">
        <f>SUM(T6:W6)</f>
        <v>328566</v>
      </c>
      <c r="Y6" s="138">
        <v>0</v>
      </c>
      <c r="Z6" s="138">
        <v>0</v>
      </c>
      <c r="AA6" s="138">
        <v>8350209</v>
      </c>
      <c r="AB6" s="138">
        <v>425207</v>
      </c>
      <c r="AC6" s="138">
        <f>SUM(Y6:AB6)</f>
        <v>8775416</v>
      </c>
    </row>
    <row r="7" spans="1:29" ht="22.5" customHeight="1">
      <c r="A7" s="8" t="s">
        <v>13</v>
      </c>
      <c r="B7" s="138">
        <v>39326</v>
      </c>
      <c r="C7" s="138">
        <v>41337</v>
      </c>
      <c r="D7" s="138">
        <v>116955</v>
      </c>
      <c r="E7" s="138">
        <v>221120</v>
      </c>
      <c r="F7" s="138">
        <v>297062</v>
      </c>
      <c r="G7" s="138">
        <v>0</v>
      </c>
      <c r="H7" s="138">
        <v>0</v>
      </c>
      <c r="I7" s="138">
        <v>186990</v>
      </c>
      <c r="J7" s="138">
        <v>744523</v>
      </c>
      <c r="K7" s="138">
        <v>5012219</v>
      </c>
      <c r="L7" s="138">
        <v>0</v>
      </c>
      <c r="M7" s="138">
        <v>0</v>
      </c>
      <c r="N7" s="138">
        <f aca="true" t="shared" si="0" ref="N7:N18">SUM(B7:M7)</f>
        <v>6659532</v>
      </c>
      <c r="O7" s="138">
        <v>615456</v>
      </c>
      <c r="P7" s="138">
        <v>0</v>
      </c>
      <c r="Q7" s="138">
        <v>73151091</v>
      </c>
      <c r="R7" s="138">
        <v>1042327</v>
      </c>
      <c r="S7" s="138">
        <f aca="true" t="shared" si="1" ref="S7:S18">SUM(O7:R7)</f>
        <v>74808874</v>
      </c>
      <c r="T7" s="138">
        <v>0</v>
      </c>
      <c r="U7" s="138">
        <v>0</v>
      </c>
      <c r="V7" s="138">
        <v>0</v>
      </c>
      <c r="W7" s="138">
        <v>0</v>
      </c>
      <c r="X7" s="138">
        <f aca="true" t="shared" si="2" ref="X7:X39">SUM(T7:W7)</f>
        <v>0</v>
      </c>
      <c r="Y7" s="138">
        <v>0</v>
      </c>
      <c r="Z7" s="138">
        <v>0</v>
      </c>
      <c r="AA7" s="138">
        <v>361507</v>
      </c>
      <c r="AB7" s="138">
        <v>0</v>
      </c>
      <c r="AC7" s="138">
        <f aca="true" t="shared" si="3" ref="AC7:AC39">SUM(Y7:AB7)</f>
        <v>361507</v>
      </c>
    </row>
    <row r="8" spans="1:29" ht="22.5" customHeight="1">
      <c r="A8" s="8" t="s">
        <v>14</v>
      </c>
      <c r="B8" s="138">
        <v>20176</v>
      </c>
      <c r="C8" s="138">
        <v>29290</v>
      </c>
      <c r="D8" s="138">
        <v>2830</v>
      </c>
      <c r="E8" s="138">
        <v>237664</v>
      </c>
      <c r="F8" s="138">
        <v>193072</v>
      </c>
      <c r="G8" s="138">
        <v>0</v>
      </c>
      <c r="H8" s="138">
        <v>0</v>
      </c>
      <c r="I8" s="138">
        <v>91100</v>
      </c>
      <c r="J8" s="138">
        <v>388686</v>
      </c>
      <c r="K8" s="138">
        <v>1310055</v>
      </c>
      <c r="L8" s="138">
        <v>707765</v>
      </c>
      <c r="M8" s="138">
        <v>15802</v>
      </c>
      <c r="N8" s="138">
        <f t="shared" si="0"/>
        <v>2996440</v>
      </c>
      <c r="O8" s="138">
        <v>282539</v>
      </c>
      <c r="P8" s="138">
        <v>1831</v>
      </c>
      <c r="Q8" s="138">
        <v>57845560</v>
      </c>
      <c r="R8" s="138">
        <v>306688</v>
      </c>
      <c r="S8" s="138">
        <f t="shared" si="1"/>
        <v>58436618</v>
      </c>
      <c r="T8" s="138">
        <v>0</v>
      </c>
      <c r="U8" s="138">
        <v>0</v>
      </c>
      <c r="V8" s="138">
        <v>500708</v>
      </c>
      <c r="W8" s="138">
        <v>11994</v>
      </c>
      <c r="X8" s="138">
        <f t="shared" si="2"/>
        <v>512702</v>
      </c>
      <c r="Y8" s="138">
        <v>0</v>
      </c>
      <c r="Z8" s="138">
        <v>0</v>
      </c>
      <c r="AA8" s="138">
        <v>0</v>
      </c>
      <c r="AB8" s="138">
        <v>0</v>
      </c>
      <c r="AC8" s="138">
        <f t="shared" si="3"/>
        <v>0</v>
      </c>
    </row>
    <row r="9" spans="1:29" ht="22.5" customHeight="1">
      <c r="A9" s="8" t="s">
        <v>15</v>
      </c>
      <c r="B9" s="138">
        <v>35417</v>
      </c>
      <c r="C9" s="138">
        <v>26455</v>
      </c>
      <c r="D9" s="138">
        <v>39754</v>
      </c>
      <c r="E9" s="138">
        <v>410177</v>
      </c>
      <c r="F9" s="138">
        <v>437276</v>
      </c>
      <c r="G9" s="138">
        <v>0</v>
      </c>
      <c r="H9" s="138">
        <v>0</v>
      </c>
      <c r="I9" s="138">
        <v>230711</v>
      </c>
      <c r="J9" s="138">
        <v>1266485</v>
      </c>
      <c r="K9" s="138">
        <v>3034391</v>
      </c>
      <c r="L9" s="138">
        <v>0</v>
      </c>
      <c r="M9" s="138">
        <v>0</v>
      </c>
      <c r="N9" s="138">
        <f t="shared" si="0"/>
        <v>5480666</v>
      </c>
      <c r="O9" s="138">
        <v>644008</v>
      </c>
      <c r="P9" s="138">
        <v>214553</v>
      </c>
      <c r="Q9" s="138">
        <v>12139901</v>
      </c>
      <c r="R9" s="138">
        <v>1093674</v>
      </c>
      <c r="S9" s="138">
        <f t="shared" si="1"/>
        <v>14092136</v>
      </c>
      <c r="T9" s="138">
        <v>10625</v>
      </c>
      <c r="U9" s="138">
        <v>3194</v>
      </c>
      <c r="V9" s="138">
        <v>0</v>
      </c>
      <c r="W9" s="138">
        <v>2334</v>
      </c>
      <c r="X9" s="138">
        <f t="shared" si="2"/>
        <v>16153</v>
      </c>
      <c r="Y9" s="138">
        <v>0</v>
      </c>
      <c r="Z9" s="138">
        <v>0</v>
      </c>
      <c r="AA9" s="138">
        <v>0</v>
      </c>
      <c r="AB9" s="138">
        <v>0</v>
      </c>
      <c r="AC9" s="138">
        <f t="shared" si="3"/>
        <v>0</v>
      </c>
    </row>
    <row r="10" spans="1:29" ht="22.5" customHeight="1">
      <c r="A10" s="8" t="s">
        <v>16</v>
      </c>
      <c r="B10" s="138">
        <v>101898</v>
      </c>
      <c r="C10" s="138">
        <v>43080</v>
      </c>
      <c r="D10" s="138">
        <v>7976</v>
      </c>
      <c r="E10" s="138">
        <v>449315</v>
      </c>
      <c r="F10" s="138">
        <v>361211</v>
      </c>
      <c r="G10" s="138">
        <v>0</v>
      </c>
      <c r="H10" s="138">
        <v>0</v>
      </c>
      <c r="I10" s="138">
        <v>151759</v>
      </c>
      <c r="J10" s="138">
        <v>1930088</v>
      </c>
      <c r="K10" s="138">
        <v>2722521</v>
      </c>
      <c r="L10" s="138">
        <v>3648421</v>
      </c>
      <c r="M10" s="138">
        <v>0</v>
      </c>
      <c r="N10" s="138">
        <f t="shared" si="0"/>
        <v>9416269</v>
      </c>
      <c r="O10" s="138">
        <v>304305</v>
      </c>
      <c r="P10" s="138">
        <v>32419</v>
      </c>
      <c r="Q10" s="138">
        <v>360709</v>
      </c>
      <c r="R10" s="138">
        <v>1176545</v>
      </c>
      <c r="S10" s="138">
        <f t="shared" si="1"/>
        <v>1873978</v>
      </c>
      <c r="T10" s="138">
        <v>0</v>
      </c>
      <c r="U10" s="138">
        <v>0</v>
      </c>
      <c r="V10" s="138">
        <v>0</v>
      </c>
      <c r="W10" s="138">
        <v>0</v>
      </c>
      <c r="X10" s="138">
        <f t="shared" si="2"/>
        <v>0</v>
      </c>
      <c r="Y10" s="138">
        <v>0</v>
      </c>
      <c r="Z10" s="138">
        <v>0</v>
      </c>
      <c r="AA10" s="138">
        <v>103828</v>
      </c>
      <c r="AB10" s="138">
        <v>0</v>
      </c>
      <c r="AC10" s="138">
        <f t="shared" si="3"/>
        <v>103828</v>
      </c>
    </row>
    <row r="11" spans="1:29" ht="22.5" customHeight="1">
      <c r="A11" s="8" t="s">
        <v>17</v>
      </c>
      <c r="B11" s="138">
        <v>35635</v>
      </c>
      <c r="C11" s="138">
        <v>27765</v>
      </c>
      <c r="D11" s="138">
        <v>15462</v>
      </c>
      <c r="E11" s="138">
        <v>251680</v>
      </c>
      <c r="F11" s="138">
        <v>166164</v>
      </c>
      <c r="G11" s="138">
        <v>0</v>
      </c>
      <c r="H11" s="138">
        <v>0</v>
      </c>
      <c r="I11" s="138">
        <v>45355</v>
      </c>
      <c r="J11" s="138">
        <v>295512</v>
      </c>
      <c r="K11" s="138">
        <v>2214406</v>
      </c>
      <c r="L11" s="138">
        <v>0</v>
      </c>
      <c r="M11" s="138">
        <v>0</v>
      </c>
      <c r="N11" s="138">
        <f t="shared" si="0"/>
        <v>3051979</v>
      </c>
      <c r="O11" s="138">
        <v>113373</v>
      </c>
      <c r="P11" s="138">
        <v>0</v>
      </c>
      <c r="Q11" s="138">
        <v>18983381</v>
      </c>
      <c r="R11" s="138">
        <v>407834</v>
      </c>
      <c r="S11" s="138">
        <f t="shared" si="1"/>
        <v>19504588</v>
      </c>
      <c r="T11" s="138">
        <v>0</v>
      </c>
      <c r="U11" s="138">
        <v>0</v>
      </c>
      <c r="V11" s="138">
        <v>0</v>
      </c>
      <c r="W11" s="138">
        <v>0</v>
      </c>
      <c r="X11" s="138">
        <f t="shared" si="2"/>
        <v>0</v>
      </c>
      <c r="Y11" s="138">
        <v>0</v>
      </c>
      <c r="Z11" s="138">
        <v>0</v>
      </c>
      <c r="AA11" s="138">
        <v>0</v>
      </c>
      <c r="AB11" s="138">
        <v>0</v>
      </c>
      <c r="AC11" s="138">
        <f t="shared" si="3"/>
        <v>0</v>
      </c>
    </row>
    <row r="12" spans="1:29" ht="22.5" customHeight="1">
      <c r="A12" s="8" t="s">
        <v>18</v>
      </c>
      <c r="B12" s="138">
        <v>4195</v>
      </c>
      <c r="C12" s="138">
        <v>58428</v>
      </c>
      <c r="D12" s="138">
        <v>7632252</v>
      </c>
      <c r="E12" s="138">
        <v>223559</v>
      </c>
      <c r="F12" s="138">
        <v>102210</v>
      </c>
      <c r="G12" s="138">
        <v>0</v>
      </c>
      <c r="H12" s="138">
        <v>0</v>
      </c>
      <c r="I12" s="138">
        <v>111383</v>
      </c>
      <c r="J12" s="138">
        <v>482822</v>
      </c>
      <c r="K12" s="138">
        <v>3988051</v>
      </c>
      <c r="L12" s="138">
        <v>347090</v>
      </c>
      <c r="M12" s="138">
        <v>0</v>
      </c>
      <c r="N12" s="138">
        <f t="shared" si="0"/>
        <v>12949990</v>
      </c>
      <c r="O12" s="138">
        <v>5989374</v>
      </c>
      <c r="P12" s="138">
        <v>0</v>
      </c>
      <c r="Q12" s="138">
        <v>3978625</v>
      </c>
      <c r="R12" s="138">
        <v>0</v>
      </c>
      <c r="S12" s="138">
        <f t="shared" si="1"/>
        <v>9967999</v>
      </c>
      <c r="T12" s="138">
        <v>154</v>
      </c>
      <c r="U12" s="138">
        <v>0</v>
      </c>
      <c r="V12" s="138">
        <v>55556</v>
      </c>
      <c r="W12" s="138">
        <v>0</v>
      </c>
      <c r="X12" s="138">
        <f t="shared" si="2"/>
        <v>55710</v>
      </c>
      <c r="Y12" s="138">
        <v>0</v>
      </c>
      <c r="Z12" s="138">
        <v>0</v>
      </c>
      <c r="AA12" s="138">
        <v>20677807</v>
      </c>
      <c r="AB12" s="138">
        <v>0</v>
      </c>
      <c r="AC12" s="138">
        <f t="shared" si="3"/>
        <v>20677807</v>
      </c>
    </row>
    <row r="13" spans="1:29" ht="22.5" customHeight="1">
      <c r="A13" s="8" t="s">
        <v>19</v>
      </c>
      <c r="B13" s="138">
        <v>109152</v>
      </c>
      <c r="C13" s="138">
        <v>92171</v>
      </c>
      <c r="D13" s="138">
        <v>43111</v>
      </c>
      <c r="E13" s="138">
        <v>807027</v>
      </c>
      <c r="F13" s="138">
        <v>701104</v>
      </c>
      <c r="G13" s="138">
        <v>0</v>
      </c>
      <c r="H13" s="138">
        <v>0</v>
      </c>
      <c r="I13" s="138">
        <v>261869</v>
      </c>
      <c r="J13" s="138">
        <v>2894344</v>
      </c>
      <c r="K13" s="138">
        <v>8003451</v>
      </c>
      <c r="L13" s="138">
        <v>545706</v>
      </c>
      <c r="M13" s="138">
        <v>0</v>
      </c>
      <c r="N13" s="138">
        <f t="shared" si="0"/>
        <v>13457935</v>
      </c>
      <c r="O13" s="138">
        <v>982977</v>
      </c>
      <c r="P13" s="138">
        <v>796060</v>
      </c>
      <c r="Q13" s="138">
        <v>84747285</v>
      </c>
      <c r="R13" s="138">
        <v>3906465</v>
      </c>
      <c r="S13" s="138">
        <f t="shared" si="1"/>
        <v>90432787</v>
      </c>
      <c r="T13" s="138">
        <v>32645</v>
      </c>
      <c r="U13" s="138">
        <v>22279</v>
      </c>
      <c r="V13" s="138">
        <v>58891</v>
      </c>
      <c r="W13" s="138">
        <v>13132</v>
      </c>
      <c r="X13" s="138">
        <f t="shared" si="2"/>
        <v>126947</v>
      </c>
      <c r="Y13" s="138">
        <v>0</v>
      </c>
      <c r="Z13" s="138">
        <v>0</v>
      </c>
      <c r="AA13" s="138">
        <v>14323767</v>
      </c>
      <c r="AB13" s="138">
        <v>0</v>
      </c>
      <c r="AC13" s="138">
        <f t="shared" si="3"/>
        <v>14323767</v>
      </c>
    </row>
    <row r="14" spans="1:29" ht="22.5" customHeight="1">
      <c r="A14" s="8" t="s">
        <v>20</v>
      </c>
      <c r="B14" s="138">
        <v>8777</v>
      </c>
      <c r="C14" s="138">
        <v>11296</v>
      </c>
      <c r="D14" s="138">
        <v>191500</v>
      </c>
      <c r="E14" s="138">
        <v>161014</v>
      </c>
      <c r="F14" s="138">
        <v>113869</v>
      </c>
      <c r="G14" s="138">
        <v>0</v>
      </c>
      <c r="H14" s="138">
        <v>0</v>
      </c>
      <c r="I14" s="138">
        <v>257198</v>
      </c>
      <c r="J14" s="138">
        <v>312668</v>
      </c>
      <c r="K14" s="138">
        <v>989510</v>
      </c>
      <c r="L14" s="138">
        <v>3508513</v>
      </c>
      <c r="M14" s="138">
        <v>130696</v>
      </c>
      <c r="N14" s="138">
        <f t="shared" si="0"/>
        <v>5685041</v>
      </c>
      <c r="O14" s="138">
        <v>1248470</v>
      </c>
      <c r="P14" s="138">
        <v>299110</v>
      </c>
      <c r="Q14" s="138">
        <v>88307780</v>
      </c>
      <c r="R14" s="138">
        <v>504389</v>
      </c>
      <c r="S14" s="138">
        <f t="shared" si="1"/>
        <v>90359749</v>
      </c>
      <c r="T14" s="138">
        <v>4407</v>
      </c>
      <c r="U14" s="138">
        <v>3374</v>
      </c>
      <c r="V14" s="138">
        <v>37073</v>
      </c>
      <c r="W14" s="138">
        <v>275476</v>
      </c>
      <c r="X14" s="138">
        <f t="shared" si="2"/>
        <v>320330</v>
      </c>
      <c r="Y14" s="138">
        <v>0</v>
      </c>
      <c r="Z14" s="138">
        <v>0</v>
      </c>
      <c r="AA14" s="138">
        <v>0</v>
      </c>
      <c r="AB14" s="138">
        <v>0</v>
      </c>
      <c r="AC14" s="138">
        <f t="shared" si="3"/>
        <v>0</v>
      </c>
    </row>
    <row r="15" spans="1:29" ht="22.5" customHeight="1">
      <c r="A15" s="8" t="s">
        <v>21</v>
      </c>
      <c r="B15" s="138">
        <v>9523</v>
      </c>
      <c r="C15" s="138">
        <v>11782</v>
      </c>
      <c r="D15" s="138">
        <v>6887</v>
      </c>
      <c r="E15" s="138">
        <v>175266</v>
      </c>
      <c r="F15" s="138">
        <v>29665</v>
      </c>
      <c r="G15" s="138">
        <v>0</v>
      </c>
      <c r="H15" s="138">
        <v>0</v>
      </c>
      <c r="I15" s="138">
        <v>98264</v>
      </c>
      <c r="J15" s="138">
        <v>1116260</v>
      </c>
      <c r="K15" s="138">
        <v>3099469</v>
      </c>
      <c r="L15" s="138">
        <v>0</v>
      </c>
      <c r="M15" s="138">
        <v>0</v>
      </c>
      <c r="N15" s="138">
        <f t="shared" si="0"/>
        <v>4547116</v>
      </c>
      <c r="O15" s="138">
        <v>474947</v>
      </c>
      <c r="P15" s="138">
        <v>0</v>
      </c>
      <c r="Q15" s="138">
        <v>7781676</v>
      </c>
      <c r="R15" s="138">
        <v>1813251</v>
      </c>
      <c r="S15" s="138">
        <f t="shared" si="1"/>
        <v>10069874</v>
      </c>
      <c r="T15" s="138">
        <v>0</v>
      </c>
      <c r="U15" s="138">
        <v>0</v>
      </c>
      <c r="V15" s="138">
        <v>0</v>
      </c>
      <c r="W15" s="138">
        <v>0</v>
      </c>
      <c r="X15" s="138">
        <f t="shared" si="2"/>
        <v>0</v>
      </c>
      <c r="Y15" s="138">
        <v>0</v>
      </c>
      <c r="Z15" s="138">
        <v>0</v>
      </c>
      <c r="AA15" s="138">
        <v>0</v>
      </c>
      <c r="AB15" s="138">
        <v>0</v>
      </c>
      <c r="AC15" s="138">
        <f t="shared" si="3"/>
        <v>0</v>
      </c>
    </row>
    <row r="16" spans="1:29" ht="22.5" customHeight="1">
      <c r="A16" s="8" t="s">
        <v>22</v>
      </c>
      <c r="B16" s="138">
        <v>13465</v>
      </c>
      <c r="C16" s="138">
        <v>12761</v>
      </c>
      <c r="D16" s="138">
        <v>104739</v>
      </c>
      <c r="E16" s="138">
        <v>120847</v>
      </c>
      <c r="F16" s="138">
        <v>75667</v>
      </c>
      <c r="G16" s="138">
        <v>0</v>
      </c>
      <c r="H16" s="138">
        <v>0</v>
      </c>
      <c r="I16" s="138">
        <v>73523</v>
      </c>
      <c r="J16" s="138">
        <v>258071</v>
      </c>
      <c r="K16" s="138">
        <v>3342825</v>
      </c>
      <c r="L16" s="138">
        <v>141964</v>
      </c>
      <c r="M16" s="138">
        <v>0</v>
      </c>
      <c r="N16" s="138">
        <f>SUM(B16:M16)</f>
        <v>4143862</v>
      </c>
      <c r="O16" s="138">
        <v>147016</v>
      </c>
      <c r="P16" s="138">
        <v>0</v>
      </c>
      <c r="Q16" s="138">
        <v>169597</v>
      </c>
      <c r="R16" s="138">
        <v>119631</v>
      </c>
      <c r="S16" s="138">
        <f t="shared" si="1"/>
        <v>436244</v>
      </c>
      <c r="T16" s="138">
        <v>0</v>
      </c>
      <c r="U16" s="138">
        <v>0</v>
      </c>
      <c r="V16" s="138">
        <v>0</v>
      </c>
      <c r="W16" s="138">
        <v>0</v>
      </c>
      <c r="X16" s="138">
        <f t="shared" si="2"/>
        <v>0</v>
      </c>
      <c r="Y16" s="138">
        <v>0</v>
      </c>
      <c r="Z16" s="138">
        <v>0</v>
      </c>
      <c r="AA16" s="138">
        <v>9558039</v>
      </c>
      <c r="AB16" s="138">
        <v>0</v>
      </c>
      <c r="AC16" s="138">
        <f t="shared" si="3"/>
        <v>9558039</v>
      </c>
    </row>
    <row r="17" spans="1:29" ht="22.5" customHeight="1">
      <c r="A17" s="8" t="s">
        <v>130</v>
      </c>
      <c r="B17" s="138">
        <v>16318</v>
      </c>
      <c r="C17" s="138">
        <v>17560</v>
      </c>
      <c r="D17" s="138">
        <v>5479</v>
      </c>
      <c r="E17" s="138">
        <v>187972</v>
      </c>
      <c r="F17" s="138">
        <v>185513</v>
      </c>
      <c r="G17" s="138">
        <v>0</v>
      </c>
      <c r="H17" s="138">
        <v>0</v>
      </c>
      <c r="I17" s="138">
        <v>98575</v>
      </c>
      <c r="J17" s="138">
        <v>618121</v>
      </c>
      <c r="K17" s="138">
        <v>6884687</v>
      </c>
      <c r="L17" s="138">
        <v>155339</v>
      </c>
      <c r="M17" s="138">
        <v>8674943</v>
      </c>
      <c r="N17" s="138">
        <f t="shared" si="0"/>
        <v>16844507</v>
      </c>
      <c r="O17" s="138">
        <v>222411</v>
      </c>
      <c r="P17" s="138">
        <v>0</v>
      </c>
      <c r="Q17" s="138">
        <v>23069138</v>
      </c>
      <c r="R17" s="138">
        <v>2116286</v>
      </c>
      <c r="S17" s="138">
        <f t="shared" si="1"/>
        <v>25407835</v>
      </c>
      <c r="T17" s="138">
        <v>0</v>
      </c>
      <c r="U17" s="138">
        <v>0</v>
      </c>
      <c r="V17" s="138">
        <v>0</v>
      </c>
      <c r="W17" s="138">
        <v>5718</v>
      </c>
      <c r="X17" s="138">
        <f t="shared" si="2"/>
        <v>5718</v>
      </c>
      <c r="Y17" s="138">
        <v>0</v>
      </c>
      <c r="Z17" s="138">
        <v>0</v>
      </c>
      <c r="AA17" s="138">
        <v>0</v>
      </c>
      <c r="AB17" s="138">
        <v>2439</v>
      </c>
      <c r="AC17" s="138">
        <f t="shared" si="3"/>
        <v>2439</v>
      </c>
    </row>
    <row r="18" spans="1:29" ht="22.5" customHeight="1">
      <c r="A18" s="74" t="s">
        <v>131</v>
      </c>
      <c r="B18" s="158">
        <v>88129</v>
      </c>
      <c r="C18" s="158">
        <v>39546</v>
      </c>
      <c r="D18" s="158">
        <v>0</v>
      </c>
      <c r="E18" s="158">
        <v>1634895</v>
      </c>
      <c r="F18" s="158">
        <v>415281</v>
      </c>
      <c r="G18" s="158">
        <v>0</v>
      </c>
      <c r="H18" s="158">
        <v>0</v>
      </c>
      <c r="I18" s="158">
        <v>199124</v>
      </c>
      <c r="J18" s="158">
        <v>2165468</v>
      </c>
      <c r="K18" s="158">
        <v>7973777</v>
      </c>
      <c r="L18" s="158">
        <v>0</v>
      </c>
      <c r="M18" s="158">
        <v>0</v>
      </c>
      <c r="N18" s="158">
        <f t="shared" si="0"/>
        <v>12516220</v>
      </c>
      <c r="O18" s="158">
        <v>704899</v>
      </c>
      <c r="P18" s="158">
        <v>405148</v>
      </c>
      <c r="Q18" s="158">
        <v>58731115</v>
      </c>
      <c r="R18" s="158">
        <v>6164624</v>
      </c>
      <c r="S18" s="158">
        <f t="shared" si="1"/>
        <v>66005786</v>
      </c>
      <c r="T18" s="158">
        <v>0</v>
      </c>
      <c r="U18" s="158">
        <v>0</v>
      </c>
      <c r="V18" s="158">
        <v>0</v>
      </c>
      <c r="W18" s="158">
        <v>0</v>
      </c>
      <c r="X18" s="158">
        <f t="shared" si="2"/>
        <v>0</v>
      </c>
      <c r="Y18" s="158">
        <v>0</v>
      </c>
      <c r="Z18" s="158">
        <v>0</v>
      </c>
      <c r="AA18" s="158">
        <v>0</v>
      </c>
      <c r="AB18" s="158">
        <v>0</v>
      </c>
      <c r="AC18" s="158">
        <f t="shared" si="3"/>
        <v>0</v>
      </c>
    </row>
    <row r="19" spans="1:29" ht="22.5" customHeight="1" thickBot="1">
      <c r="A19" s="75" t="s">
        <v>271</v>
      </c>
      <c r="B19" s="190">
        <v>24083</v>
      </c>
      <c r="C19" s="190">
        <v>17471</v>
      </c>
      <c r="D19" s="190">
        <v>119343</v>
      </c>
      <c r="E19" s="190">
        <v>234529</v>
      </c>
      <c r="F19" s="190">
        <v>164070</v>
      </c>
      <c r="G19" s="190">
        <v>0</v>
      </c>
      <c r="H19" s="190">
        <v>0</v>
      </c>
      <c r="I19" s="190">
        <v>4396</v>
      </c>
      <c r="J19" s="190">
        <v>381192</v>
      </c>
      <c r="K19" s="190">
        <v>11118801</v>
      </c>
      <c r="L19" s="190">
        <v>786300</v>
      </c>
      <c r="M19" s="190">
        <v>0</v>
      </c>
      <c r="N19" s="190">
        <f>SUM(B19:M19)</f>
        <v>12850185</v>
      </c>
      <c r="O19" s="190">
        <v>79296</v>
      </c>
      <c r="P19" s="190">
        <v>0</v>
      </c>
      <c r="Q19" s="190">
        <v>2389085</v>
      </c>
      <c r="R19" s="190">
        <v>2856382</v>
      </c>
      <c r="S19" s="190">
        <f>SUM(O19:R19)</f>
        <v>5324763</v>
      </c>
      <c r="T19" s="190">
        <v>0</v>
      </c>
      <c r="U19" s="190">
        <v>0</v>
      </c>
      <c r="V19" s="190">
        <v>0</v>
      </c>
      <c r="W19" s="190">
        <v>0</v>
      </c>
      <c r="X19" s="190">
        <f>SUM(T19:W19)</f>
        <v>0</v>
      </c>
      <c r="Y19" s="190">
        <v>0</v>
      </c>
      <c r="Z19" s="190">
        <v>0</v>
      </c>
      <c r="AA19" s="190">
        <v>0</v>
      </c>
      <c r="AB19" s="190">
        <v>0</v>
      </c>
      <c r="AC19" s="190">
        <f>SUM(Y19:AB19)</f>
        <v>0</v>
      </c>
    </row>
    <row r="20" spans="1:29" ht="22.5" customHeight="1" thickBot="1">
      <c r="A20" s="9" t="s">
        <v>23</v>
      </c>
      <c r="B20" s="77">
        <f aca="true" t="shared" si="4" ref="B20:AC20">SUM(B6:B19)</f>
        <v>540223</v>
      </c>
      <c r="C20" s="77">
        <f t="shared" si="4"/>
        <v>454019</v>
      </c>
      <c r="D20" s="77">
        <f t="shared" si="4"/>
        <v>9173632</v>
      </c>
      <c r="E20" s="77">
        <f t="shared" si="4"/>
        <v>5940017</v>
      </c>
      <c r="F20" s="77">
        <f t="shared" si="4"/>
        <v>3782512</v>
      </c>
      <c r="G20" s="77">
        <f>SUM(G6:G19)</f>
        <v>0</v>
      </c>
      <c r="H20" s="77">
        <f>SUM(H6:H19)</f>
        <v>76654</v>
      </c>
      <c r="I20" s="77">
        <f t="shared" si="4"/>
        <v>2066036</v>
      </c>
      <c r="J20" s="77">
        <f t="shared" si="4"/>
        <v>17140296</v>
      </c>
      <c r="K20" s="77">
        <f t="shared" si="4"/>
        <v>64474074</v>
      </c>
      <c r="L20" s="77">
        <f t="shared" si="4"/>
        <v>9841098</v>
      </c>
      <c r="M20" s="77">
        <f t="shared" si="4"/>
        <v>8821441</v>
      </c>
      <c r="N20" s="77">
        <f t="shared" si="4"/>
        <v>122310002</v>
      </c>
      <c r="O20" s="77">
        <f t="shared" si="4"/>
        <v>12568400</v>
      </c>
      <c r="P20" s="77">
        <f t="shared" si="4"/>
        <v>1749121</v>
      </c>
      <c r="Q20" s="77">
        <f t="shared" si="4"/>
        <v>447600787</v>
      </c>
      <c r="R20" s="77">
        <f t="shared" si="4"/>
        <v>21758021</v>
      </c>
      <c r="S20" s="77">
        <f t="shared" si="4"/>
        <v>483676329</v>
      </c>
      <c r="T20" s="77">
        <f t="shared" si="4"/>
        <v>106016</v>
      </c>
      <c r="U20" s="77">
        <f t="shared" si="4"/>
        <v>28847</v>
      </c>
      <c r="V20" s="77">
        <f t="shared" si="4"/>
        <v>810676</v>
      </c>
      <c r="W20" s="77">
        <f t="shared" si="4"/>
        <v>420587</v>
      </c>
      <c r="X20" s="77">
        <f t="shared" si="4"/>
        <v>1366126</v>
      </c>
      <c r="Y20" s="77">
        <f t="shared" si="4"/>
        <v>0</v>
      </c>
      <c r="Z20" s="77">
        <f t="shared" si="4"/>
        <v>0</v>
      </c>
      <c r="AA20" s="77">
        <f t="shared" si="4"/>
        <v>53375157</v>
      </c>
      <c r="AB20" s="77">
        <f t="shared" si="4"/>
        <v>427646</v>
      </c>
      <c r="AC20" s="77">
        <f t="shared" si="4"/>
        <v>53802803</v>
      </c>
    </row>
    <row r="21" spans="1:29" ht="22.5" customHeight="1">
      <c r="A21" s="10" t="s">
        <v>24</v>
      </c>
      <c r="B21" s="191">
        <v>15249</v>
      </c>
      <c r="C21" s="191">
        <v>16815</v>
      </c>
      <c r="D21" s="191">
        <v>2740</v>
      </c>
      <c r="E21" s="191">
        <v>127152</v>
      </c>
      <c r="F21" s="191">
        <v>45348</v>
      </c>
      <c r="G21" s="191">
        <v>0</v>
      </c>
      <c r="H21" s="191">
        <v>0</v>
      </c>
      <c r="I21" s="191">
        <v>52625</v>
      </c>
      <c r="J21" s="191">
        <v>196925</v>
      </c>
      <c r="K21" s="191">
        <v>554381</v>
      </c>
      <c r="L21" s="191">
        <v>0</v>
      </c>
      <c r="M21" s="191">
        <v>0</v>
      </c>
      <c r="N21" s="138">
        <f>SUM(B21:M21)</f>
        <v>1011235</v>
      </c>
      <c r="O21" s="191">
        <v>185724</v>
      </c>
      <c r="P21" s="191">
        <v>0</v>
      </c>
      <c r="Q21" s="191">
        <v>488579</v>
      </c>
      <c r="R21" s="191">
        <v>1431577</v>
      </c>
      <c r="S21" s="138">
        <f aca="true" t="shared" si="5" ref="S21:S39">SUM(O21:R21)</f>
        <v>2105880</v>
      </c>
      <c r="T21" s="191">
        <v>0</v>
      </c>
      <c r="U21" s="191">
        <v>0</v>
      </c>
      <c r="V21" s="191">
        <v>0</v>
      </c>
      <c r="W21" s="191">
        <v>0</v>
      </c>
      <c r="X21" s="138">
        <f t="shared" si="2"/>
        <v>0</v>
      </c>
      <c r="Y21" s="191">
        <v>0</v>
      </c>
      <c r="Z21" s="191">
        <v>0</v>
      </c>
      <c r="AA21" s="191">
        <v>16706068</v>
      </c>
      <c r="AB21" s="191">
        <v>2316</v>
      </c>
      <c r="AC21" s="191">
        <f t="shared" si="3"/>
        <v>16708384</v>
      </c>
    </row>
    <row r="22" spans="1:29" ht="22.5" customHeight="1">
      <c r="A22" s="10" t="s">
        <v>25</v>
      </c>
      <c r="B22" s="138">
        <v>14495</v>
      </c>
      <c r="C22" s="138">
        <v>0</v>
      </c>
      <c r="D22" s="138">
        <v>0</v>
      </c>
      <c r="E22" s="138">
        <v>67161</v>
      </c>
      <c r="F22" s="138">
        <v>38689</v>
      </c>
      <c r="G22" s="138">
        <v>0</v>
      </c>
      <c r="H22" s="138">
        <v>0</v>
      </c>
      <c r="I22" s="138">
        <v>18157</v>
      </c>
      <c r="J22" s="138">
        <v>0</v>
      </c>
      <c r="K22" s="138">
        <v>202659</v>
      </c>
      <c r="L22" s="138">
        <v>0</v>
      </c>
      <c r="M22" s="138">
        <v>4245957</v>
      </c>
      <c r="N22" s="138">
        <f aca="true" t="shared" si="6" ref="N22:N39">SUM(B22:M22)</f>
        <v>4587118</v>
      </c>
      <c r="O22" s="138">
        <v>256519</v>
      </c>
      <c r="P22" s="138">
        <v>18655</v>
      </c>
      <c r="Q22" s="138">
        <v>18730068</v>
      </c>
      <c r="R22" s="138">
        <v>3977390</v>
      </c>
      <c r="S22" s="138">
        <f t="shared" si="5"/>
        <v>22982632</v>
      </c>
      <c r="T22" s="138">
        <v>0</v>
      </c>
      <c r="U22" s="138">
        <v>0</v>
      </c>
      <c r="V22" s="138">
        <v>0</v>
      </c>
      <c r="W22" s="138">
        <v>0</v>
      </c>
      <c r="X22" s="138">
        <f t="shared" si="2"/>
        <v>0</v>
      </c>
      <c r="Y22" s="138">
        <v>0</v>
      </c>
      <c r="Z22" s="138">
        <v>0</v>
      </c>
      <c r="AA22" s="138">
        <v>0</v>
      </c>
      <c r="AB22" s="138">
        <v>0</v>
      </c>
      <c r="AC22" s="138">
        <f t="shared" si="3"/>
        <v>0</v>
      </c>
    </row>
    <row r="23" spans="1:29" ht="22.5" customHeight="1">
      <c r="A23" s="10" t="s">
        <v>26</v>
      </c>
      <c r="B23" s="138">
        <v>11097</v>
      </c>
      <c r="C23" s="138">
        <v>7747</v>
      </c>
      <c r="D23" s="138">
        <v>9840</v>
      </c>
      <c r="E23" s="138">
        <v>58916</v>
      </c>
      <c r="F23" s="138">
        <v>162173</v>
      </c>
      <c r="G23" s="138">
        <v>0</v>
      </c>
      <c r="H23" s="138">
        <v>0</v>
      </c>
      <c r="I23" s="138">
        <v>45402</v>
      </c>
      <c r="J23" s="138">
        <v>11666</v>
      </c>
      <c r="K23" s="138">
        <v>839916</v>
      </c>
      <c r="L23" s="138">
        <v>0</v>
      </c>
      <c r="M23" s="138">
        <v>55585</v>
      </c>
      <c r="N23" s="138">
        <f t="shared" si="6"/>
        <v>1202342</v>
      </c>
      <c r="O23" s="138">
        <v>72758</v>
      </c>
      <c r="P23" s="138">
        <v>3895</v>
      </c>
      <c r="Q23" s="138">
        <v>23226306</v>
      </c>
      <c r="R23" s="138">
        <v>27265030</v>
      </c>
      <c r="S23" s="138">
        <f t="shared" si="5"/>
        <v>50567989</v>
      </c>
      <c r="T23" s="138">
        <v>0</v>
      </c>
      <c r="U23" s="138">
        <v>0</v>
      </c>
      <c r="V23" s="138">
        <v>0</v>
      </c>
      <c r="W23" s="138">
        <v>0</v>
      </c>
      <c r="X23" s="138">
        <f t="shared" si="2"/>
        <v>0</v>
      </c>
      <c r="Y23" s="138">
        <v>0</v>
      </c>
      <c r="Z23" s="138">
        <v>0</v>
      </c>
      <c r="AA23" s="138">
        <v>0</v>
      </c>
      <c r="AB23" s="138">
        <v>0</v>
      </c>
      <c r="AC23" s="138">
        <f t="shared" si="3"/>
        <v>0</v>
      </c>
    </row>
    <row r="24" spans="1:29" ht="22.5" customHeight="1">
      <c r="A24" s="10" t="s">
        <v>27</v>
      </c>
      <c r="B24" s="138">
        <v>7950</v>
      </c>
      <c r="C24" s="138">
        <v>12182</v>
      </c>
      <c r="D24" s="138">
        <v>1561</v>
      </c>
      <c r="E24" s="138">
        <v>275900</v>
      </c>
      <c r="F24" s="138">
        <v>77666</v>
      </c>
      <c r="G24" s="138">
        <v>0</v>
      </c>
      <c r="H24" s="138">
        <v>0</v>
      </c>
      <c r="I24" s="138">
        <v>51871</v>
      </c>
      <c r="J24" s="138">
        <v>492190</v>
      </c>
      <c r="K24" s="138">
        <v>777901</v>
      </c>
      <c r="L24" s="138">
        <v>0</v>
      </c>
      <c r="M24" s="138">
        <v>0</v>
      </c>
      <c r="N24" s="138">
        <f t="shared" si="6"/>
        <v>1697221</v>
      </c>
      <c r="O24" s="138">
        <v>111917</v>
      </c>
      <c r="P24" s="138">
        <v>2857</v>
      </c>
      <c r="Q24" s="138">
        <v>3407604</v>
      </c>
      <c r="R24" s="138">
        <v>237336</v>
      </c>
      <c r="S24" s="138">
        <f t="shared" si="5"/>
        <v>3759714</v>
      </c>
      <c r="T24" s="138">
        <v>0</v>
      </c>
      <c r="U24" s="138">
        <v>0</v>
      </c>
      <c r="V24" s="138">
        <v>0</v>
      </c>
      <c r="W24" s="138">
        <v>0</v>
      </c>
      <c r="X24" s="138">
        <f t="shared" si="2"/>
        <v>0</v>
      </c>
      <c r="Y24" s="138">
        <v>0</v>
      </c>
      <c r="Z24" s="138">
        <v>0</v>
      </c>
      <c r="AA24" s="138">
        <v>0</v>
      </c>
      <c r="AB24" s="138">
        <v>0</v>
      </c>
      <c r="AC24" s="138">
        <f t="shared" si="3"/>
        <v>0</v>
      </c>
    </row>
    <row r="25" spans="1:29" ht="22.5" customHeight="1">
      <c r="A25" s="10" t="s">
        <v>28</v>
      </c>
      <c r="B25" s="138">
        <v>32626</v>
      </c>
      <c r="C25" s="138">
        <v>5542</v>
      </c>
      <c r="D25" s="138">
        <v>37322</v>
      </c>
      <c r="E25" s="138">
        <v>86154</v>
      </c>
      <c r="F25" s="138">
        <v>96522</v>
      </c>
      <c r="G25" s="138">
        <v>0</v>
      </c>
      <c r="H25" s="138">
        <v>0</v>
      </c>
      <c r="I25" s="138">
        <v>31611</v>
      </c>
      <c r="J25" s="138">
        <v>287619</v>
      </c>
      <c r="K25" s="138">
        <v>299181</v>
      </c>
      <c r="L25" s="138">
        <v>0</v>
      </c>
      <c r="M25" s="138">
        <v>0</v>
      </c>
      <c r="N25" s="138">
        <f t="shared" si="6"/>
        <v>876577</v>
      </c>
      <c r="O25" s="138">
        <v>77230</v>
      </c>
      <c r="P25" s="138">
        <v>9050</v>
      </c>
      <c r="Q25" s="138">
        <v>723408</v>
      </c>
      <c r="R25" s="138">
        <v>339116</v>
      </c>
      <c r="S25" s="138">
        <f t="shared" si="5"/>
        <v>1148804</v>
      </c>
      <c r="T25" s="138">
        <v>0</v>
      </c>
      <c r="U25" s="138">
        <v>0</v>
      </c>
      <c r="V25" s="138">
        <v>0</v>
      </c>
      <c r="W25" s="138">
        <v>0</v>
      </c>
      <c r="X25" s="138">
        <f t="shared" si="2"/>
        <v>0</v>
      </c>
      <c r="Y25" s="138">
        <v>0</v>
      </c>
      <c r="Z25" s="138">
        <v>0</v>
      </c>
      <c r="AA25" s="138">
        <v>0</v>
      </c>
      <c r="AB25" s="138">
        <v>0</v>
      </c>
      <c r="AC25" s="138">
        <f t="shared" si="3"/>
        <v>0</v>
      </c>
    </row>
    <row r="26" spans="1:29" ht="22.5" customHeight="1">
      <c r="A26" s="10" t="s">
        <v>132</v>
      </c>
      <c r="B26" s="138">
        <v>15790</v>
      </c>
      <c r="C26" s="138">
        <v>0</v>
      </c>
      <c r="D26" s="138">
        <v>0</v>
      </c>
      <c r="E26" s="138">
        <v>178325</v>
      </c>
      <c r="F26" s="138">
        <v>65088</v>
      </c>
      <c r="G26" s="138">
        <v>0</v>
      </c>
      <c r="H26" s="138">
        <v>0</v>
      </c>
      <c r="I26" s="138">
        <v>17864</v>
      </c>
      <c r="J26" s="138">
        <v>86795</v>
      </c>
      <c r="K26" s="138">
        <v>387336</v>
      </c>
      <c r="L26" s="138">
        <v>7318800</v>
      </c>
      <c r="M26" s="138">
        <v>0</v>
      </c>
      <c r="N26" s="138">
        <f t="shared" si="6"/>
        <v>8069998</v>
      </c>
      <c r="O26" s="138">
        <v>135001</v>
      </c>
      <c r="P26" s="138">
        <v>255762</v>
      </c>
      <c r="Q26" s="138">
        <v>19375774</v>
      </c>
      <c r="R26" s="138">
        <v>3016873</v>
      </c>
      <c r="S26" s="138">
        <f t="shared" si="5"/>
        <v>22783410</v>
      </c>
      <c r="T26" s="138">
        <v>0</v>
      </c>
      <c r="U26" s="138">
        <v>0</v>
      </c>
      <c r="V26" s="138">
        <v>0</v>
      </c>
      <c r="W26" s="138">
        <v>0</v>
      </c>
      <c r="X26" s="138">
        <f t="shared" si="2"/>
        <v>0</v>
      </c>
      <c r="Y26" s="138">
        <v>0</v>
      </c>
      <c r="Z26" s="138">
        <v>0</v>
      </c>
      <c r="AA26" s="138">
        <v>0</v>
      </c>
      <c r="AB26" s="138">
        <v>0</v>
      </c>
      <c r="AC26" s="138">
        <f t="shared" si="3"/>
        <v>0</v>
      </c>
    </row>
    <row r="27" spans="1:29" ht="22.5" customHeight="1">
      <c r="A27" s="10" t="s">
        <v>133</v>
      </c>
      <c r="B27" s="138">
        <v>23638</v>
      </c>
      <c r="C27" s="138">
        <v>7927</v>
      </c>
      <c r="D27" s="138">
        <v>5679</v>
      </c>
      <c r="E27" s="138">
        <v>90117</v>
      </c>
      <c r="F27" s="138">
        <v>85786</v>
      </c>
      <c r="G27" s="138">
        <v>0</v>
      </c>
      <c r="H27" s="138">
        <v>0</v>
      </c>
      <c r="I27" s="138">
        <v>7441</v>
      </c>
      <c r="J27" s="138">
        <v>262612</v>
      </c>
      <c r="K27" s="138">
        <v>405970</v>
      </c>
      <c r="L27" s="138">
        <v>0</v>
      </c>
      <c r="M27" s="138">
        <v>0</v>
      </c>
      <c r="N27" s="138">
        <f t="shared" si="6"/>
        <v>889170</v>
      </c>
      <c r="O27" s="138">
        <v>81106</v>
      </c>
      <c r="P27" s="138">
        <v>5086</v>
      </c>
      <c r="Q27" s="138">
        <v>5399192</v>
      </c>
      <c r="R27" s="138">
        <v>305114</v>
      </c>
      <c r="S27" s="138">
        <f t="shared" si="5"/>
        <v>5790498</v>
      </c>
      <c r="T27" s="138">
        <v>0</v>
      </c>
      <c r="U27" s="138">
        <v>0</v>
      </c>
      <c r="V27" s="138">
        <v>0</v>
      </c>
      <c r="W27" s="138">
        <v>0</v>
      </c>
      <c r="X27" s="138">
        <f t="shared" si="2"/>
        <v>0</v>
      </c>
      <c r="Y27" s="138">
        <v>0</v>
      </c>
      <c r="Z27" s="138">
        <v>0</v>
      </c>
      <c r="AA27" s="138">
        <v>0</v>
      </c>
      <c r="AB27" s="138">
        <v>0</v>
      </c>
      <c r="AC27" s="138">
        <f t="shared" si="3"/>
        <v>0</v>
      </c>
    </row>
    <row r="28" spans="1:29" ht="22.5" customHeight="1">
      <c r="A28" s="10" t="s">
        <v>29</v>
      </c>
      <c r="B28" s="138">
        <v>5735</v>
      </c>
      <c r="C28" s="138">
        <v>2688</v>
      </c>
      <c r="D28" s="138">
        <v>0</v>
      </c>
      <c r="E28" s="138">
        <v>41947</v>
      </c>
      <c r="F28" s="138">
        <v>36703</v>
      </c>
      <c r="G28" s="138">
        <v>0</v>
      </c>
      <c r="H28" s="138">
        <v>0</v>
      </c>
      <c r="I28" s="138">
        <v>37077</v>
      </c>
      <c r="J28" s="138">
        <v>67189</v>
      </c>
      <c r="K28" s="138">
        <v>591870</v>
      </c>
      <c r="L28" s="138">
        <v>665576</v>
      </c>
      <c r="M28" s="138">
        <v>0</v>
      </c>
      <c r="N28" s="138">
        <f t="shared" si="6"/>
        <v>1448785</v>
      </c>
      <c r="O28" s="138">
        <v>64096</v>
      </c>
      <c r="P28" s="138">
        <v>30269</v>
      </c>
      <c r="Q28" s="138">
        <v>2549338</v>
      </c>
      <c r="R28" s="138">
        <v>2395968</v>
      </c>
      <c r="S28" s="138">
        <f t="shared" si="5"/>
        <v>5039671</v>
      </c>
      <c r="T28" s="138">
        <v>0</v>
      </c>
      <c r="U28" s="138">
        <v>0</v>
      </c>
      <c r="V28" s="138">
        <v>0</v>
      </c>
      <c r="W28" s="138">
        <v>0</v>
      </c>
      <c r="X28" s="138">
        <f t="shared" si="2"/>
        <v>0</v>
      </c>
      <c r="Y28" s="138">
        <v>0</v>
      </c>
      <c r="Z28" s="138">
        <v>0</v>
      </c>
      <c r="AA28" s="138">
        <v>0</v>
      </c>
      <c r="AB28" s="138">
        <v>0</v>
      </c>
      <c r="AC28" s="138">
        <f t="shared" si="3"/>
        <v>0</v>
      </c>
    </row>
    <row r="29" spans="1:29" ht="22.5" customHeight="1">
      <c r="A29" s="10" t="s">
        <v>30</v>
      </c>
      <c r="B29" s="138">
        <v>12447</v>
      </c>
      <c r="C29" s="138">
        <v>8446</v>
      </c>
      <c r="D29" s="138">
        <v>0</v>
      </c>
      <c r="E29" s="138">
        <v>34836</v>
      </c>
      <c r="F29" s="138">
        <v>56425</v>
      </c>
      <c r="G29" s="138">
        <v>0</v>
      </c>
      <c r="H29" s="138">
        <v>0</v>
      </c>
      <c r="I29" s="138">
        <v>25343</v>
      </c>
      <c r="J29" s="138">
        <v>6753</v>
      </c>
      <c r="K29" s="138">
        <v>394219</v>
      </c>
      <c r="L29" s="138">
        <v>0</v>
      </c>
      <c r="M29" s="138">
        <v>0</v>
      </c>
      <c r="N29" s="138">
        <f t="shared" si="6"/>
        <v>538469</v>
      </c>
      <c r="O29" s="138">
        <v>51301</v>
      </c>
      <c r="P29" s="138">
        <v>107958</v>
      </c>
      <c r="Q29" s="138">
        <v>108081045</v>
      </c>
      <c r="R29" s="138">
        <v>17189010</v>
      </c>
      <c r="S29" s="138">
        <f t="shared" si="5"/>
        <v>125429314</v>
      </c>
      <c r="T29" s="138">
        <v>0</v>
      </c>
      <c r="U29" s="138">
        <v>0</v>
      </c>
      <c r="V29" s="138">
        <v>0</v>
      </c>
      <c r="W29" s="138">
        <v>0</v>
      </c>
      <c r="X29" s="138">
        <f t="shared" si="2"/>
        <v>0</v>
      </c>
      <c r="Y29" s="138">
        <v>0</v>
      </c>
      <c r="Z29" s="138">
        <v>0</v>
      </c>
      <c r="AA29" s="138">
        <v>0</v>
      </c>
      <c r="AB29" s="138">
        <v>0</v>
      </c>
      <c r="AC29" s="138">
        <f t="shared" si="3"/>
        <v>0</v>
      </c>
    </row>
    <row r="30" spans="1:29" ht="22.5" customHeight="1">
      <c r="A30" s="10" t="s">
        <v>31</v>
      </c>
      <c r="B30" s="138">
        <v>10163</v>
      </c>
      <c r="C30" s="138">
        <v>3035</v>
      </c>
      <c r="D30" s="138">
        <v>2662</v>
      </c>
      <c r="E30" s="138">
        <v>7838</v>
      </c>
      <c r="F30" s="138">
        <v>34206</v>
      </c>
      <c r="G30" s="138">
        <v>42481</v>
      </c>
      <c r="H30" s="138">
        <v>0</v>
      </c>
      <c r="I30" s="138">
        <v>54371</v>
      </c>
      <c r="J30" s="138">
        <v>179300</v>
      </c>
      <c r="K30" s="138">
        <v>245862</v>
      </c>
      <c r="L30" s="138">
        <v>0</v>
      </c>
      <c r="M30" s="138">
        <v>0</v>
      </c>
      <c r="N30" s="138">
        <f t="shared" si="6"/>
        <v>579918</v>
      </c>
      <c r="O30" s="138">
        <v>570427</v>
      </c>
      <c r="P30" s="138">
        <v>0</v>
      </c>
      <c r="Q30" s="138">
        <v>9664155</v>
      </c>
      <c r="R30" s="138">
        <v>8718151</v>
      </c>
      <c r="S30" s="138">
        <f t="shared" si="5"/>
        <v>18952733</v>
      </c>
      <c r="T30" s="138">
        <v>260</v>
      </c>
      <c r="U30" s="138">
        <v>0</v>
      </c>
      <c r="V30" s="138">
        <v>0</v>
      </c>
      <c r="W30" s="138">
        <v>0</v>
      </c>
      <c r="X30" s="138">
        <f t="shared" si="2"/>
        <v>260</v>
      </c>
      <c r="Y30" s="138">
        <v>0</v>
      </c>
      <c r="Z30" s="138">
        <v>0</v>
      </c>
      <c r="AA30" s="138">
        <v>0</v>
      </c>
      <c r="AB30" s="138">
        <v>0</v>
      </c>
      <c r="AC30" s="138">
        <f t="shared" si="3"/>
        <v>0</v>
      </c>
    </row>
    <row r="31" spans="1:29" ht="22.5" customHeight="1">
      <c r="A31" s="10" t="s">
        <v>32</v>
      </c>
      <c r="B31" s="138">
        <v>4665</v>
      </c>
      <c r="C31" s="138">
        <v>13013</v>
      </c>
      <c r="D31" s="138">
        <v>0</v>
      </c>
      <c r="E31" s="138">
        <v>71071</v>
      </c>
      <c r="F31" s="138">
        <v>37900</v>
      </c>
      <c r="G31" s="138">
        <v>0</v>
      </c>
      <c r="H31" s="138">
        <v>0</v>
      </c>
      <c r="I31" s="138">
        <v>97076</v>
      </c>
      <c r="J31" s="138">
        <v>133984</v>
      </c>
      <c r="K31" s="138">
        <v>1353963</v>
      </c>
      <c r="L31" s="138">
        <v>0</v>
      </c>
      <c r="M31" s="138">
        <v>0</v>
      </c>
      <c r="N31" s="138">
        <f t="shared" si="6"/>
        <v>1711672</v>
      </c>
      <c r="O31" s="138">
        <v>518513</v>
      </c>
      <c r="P31" s="138">
        <v>56121</v>
      </c>
      <c r="Q31" s="138">
        <v>8646924</v>
      </c>
      <c r="R31" s="138">
        <v>4578490</v>
      </c>
      <c r="S31" s="138">
        <f t="shared" si="5"/>
        <v>13800048</v>
      </c>
      <c r="T31" s="138">
        <v>0</v>
      </c>
      <c r="U31" s="138">
        <v>0</v>
      </c>
      <c r="V31" s="138">
        <v>0</v>
      </c>
      <c r="W31" s="138">
        <v>0</v>
      </c>
      <c r="X31" s="138">
        <f t="shared" si="2"/>
        <v>0</v>
      </c>
      <c r="Y31" s="138">
        <v>0</v>
      </c>
      <c r="Z31" s="138">
        <v>0</v>
      </c>
      <c r="AA31" s="138">
        <v>0</v>
      </c>
      <c r="AB31" s="138">
        <v>0</v>
      </c>
      <c r="AC31" s="138">
        <f t="shared" si="3"/>
        <v>0</v>
      </c>
    </row>
    <row r="32" spans="1:29" ht="22.5" customHeight="1">
      <c r="A32" s="10" t="s">
        <v>33</v>
      </c>
      <c r="B32" s="138">
        <v>22484</v>
      </c>
      <c r="C32" s="138">
        <v>0</v>
      </c>
      <c r="D32" s="138">
        <v>0</v>
      </c>
      <c r="E32" s="138">
        <v>213344</v>
      </c>
      <c r="F32" s="138">
        <v>73527</v>
      </c>
      <c r="G32" s="138">
        <v>0</v>
      </c>
      <c r="H32" s="138">
        <v>0</v>
      </c>
      <c r="I32" s="138">
        <v>60193</v>
      </c>
      <c r="J32" s="138">
        <v>35619</v>
      </c>
      <c r="K32" s="138">
        <v>6106094</v>
      </c>
      <c r="L32" s="138">
        <v>0</v>
      </c>
      <c r="M32" s="138">
        <v>0</v>
      </c>
      <c r="N32" s="138">
        <f t="shared" si="6"/>
        <v>6511261</v>
      </c>
      <c r="O32" s="138">
        <v>136246</v>
      </c>
      <c r="P32" s="138">
        <v>1214065</v>
      </c>
      <c r="Q32" s="138">
        <v>44337961</v>
      </c>
      <c r="R32" s="138">
        <v>158752</v>
      </c>
      <c r="S32" s="138">
        <f t="shared" si="5"/>
        <v>45847024</v>
      </c>
      <c r="T32" s="138">
        <v>0</v>
      </c>
      <c r="U32" s="138">
        <v>0</v>
      </c>
      <c r="V32" s="138">
        <v>0</v>
      </c>
      <c r="W32" s="138">
        <v>346031</v>
      </c>
      <c r="X32" s="138">
        <f t="shared" si="2"/>
        <v>346031</v>
      </c>
      <c r="Y32" s="138">
        <v>0</v>
      </c>
      <c r="Z32" s="138">
        <v>0</v>
      </c>
      <c r="AA32" s="138">
        <v>0</v>
      </c>
      <c r="AB32" s="138">
        <v>0</v>
      </c>
      <c r="AC32" s="138">
        <f t="shared" si="3"/>
        <v>0</v>
      </c>
    </row>
    <row r="33" spans="1:29" ht="22.5" customHeight="1">
      <c r="A33" s="10" t="s">
        <v>36</v>
      </c>
      <c r="B33" s="138">
        <v>6756</v>
      </c>
      <c r="C33" s="138">
        <v>0</v>
      </c>
      <c r="D33" s="138">
        <v>0</v>
      </c>
      <c r="E33" s="138">
        <v>11438</v>
      </c>
      <c r="F33" s="138">
        <v>70461</v>
      </c>
      <c r="G33" s="138">
        <v>0</v>
      </c>
      <c r="H33" s="138">
        <v>0</v>
      </c>
      <c r="I33" s="138">
        <v>34776</v>
      </c>
      <c r="J33" s="138">
        <v>66114</v>
      </c>
      <c r="K33" s="138">
        <v>3292755</v>
      </c>
      <c r="L33" s="138">
        <v>10640</v>
      </c>
      <c r="M33" s="138">
        <v>4692</v>
      </c>
      <c r="N33" s="138">
        <f t="shared" si="6"/>
        <v>3497632</v>
      </c>
      <c r="O33" s="138">
        <v>97304</v>
      </c>
      <c r="P33" s="138">
        <v>334494</v>
      </c>
      <c r="Q33" s="138">
        <v>6329881</v>
      </c>
      <c r="R33" s="138">
        <v>677467</v>
      </c>
      <c r="S33" s="138">
        <f t="shared" si="5"/>
        <v>7439146</v>
      </c>
      <c r="T33" s="138">
        <v>0</v>
      </c>
      <c r="U33" s="138">
        <v>0</v>
      </c>
      <c r="V33" s="138">
        <v>9676</v>
      </c>
      <c r="W33" s="138">
        <v>8144</v>
      </c>
      <c r="X33" s="138">
        <f t="shared" si="2"/>
        <v>17820</v>
      </c>
      <c r="Y33" s="138">
        <v>0</v>
      </c>
      <c r="Z33" s="138">
        <v>0</v>
      </c>
      <c r="AA33" s="138">
        <v>0</v>
      </c>
      <c r="AB33" s="138">
        <v>0</v>
      </c>
      <c r="AC33" s="138">
        <f t="shared" si="3"/>
        <v>0</v>
      </c>
    </row>
    <row r="34" spans="1:29" ht="22.5" customHeight="1">
      <c r="A34" s="10" t="s">
        <v>37</v>
      </c>
      <c r="B34" s="138">
        <v>8650</v>
      </c>
      <c r="C34" s="138">
        <v>785</v>
      </c>
      <c r="D34" s="138">
        <v>2023</v>
      </c>
      <c r="E34" s="138">
        <v>16649</v>
      </c>
      <c r="F34" s="138">
        <v>15366</v>
      </c>
      <c r="G34" s="138">
        <v>0</v>
      </c>
      <c r="H34" s="138">
        <v>0</v>
      </c>
      <c r="I34" s="138">
        <v>6040</v>
      </c>
      <c r="J34" s="138">
        <v>19345</v>
      </c>
      <c r="K34" s="138">
        <v>202107</v>
      </c>
      <c r="L34" s="138">
        <v>0</v>
      </c>
      <c r="M34" s="138">
        <v>0</v>
      </c>
      <c r="N34" s="138">
        <f t="shared" si="6"/>
        <v>270965</v>
      </c>
      <c r="O34" s="138">
        <v>18902</v>
      </c>
      <c r="P34" s="138">
        <v>17126</v>
      </c>
      <c r="Q34" s="138">
        <v>2488116</v>
      </c>
      <c r="R34" s="138">
        <v>658036</v>
      </c>
      <c r="S34" s="138">
        <f t="shared" si="5"/>
        <v>3182180</v>
      </c>
      <c r="T34" s="138">
        <v>3721</v>
      </c>
      <c r="U34" s="138">
        <v>2909</v>
      </c>
      <c r="V34" s="138">
        <v>88598</v>
      </c>
      <c r="W34" s="138">
        <v>1745</v>
      </c>
      <c r="X34" s="138">
        <f t="shared" si="2"/>
        <v>96973</v>
      </c>
      <c r="Y34" s="138">
        <v>0</v>
      </c>
      <c r="Z34" s="138">
        <v>0</v>
      </c>
      <c r="AA34" s="138">
        <v>0</v>
      </c>
      <c r="AB34" s="138">
        <v>0</v>
      </c>
      <c r="AC34" s="138">
        <f t="shared" si="3"/>
        <v>0</v>
      </c>
    </row>
    <row r="35" spans="1:29" ht="22.5" customHeight="1">
      <c r="A35" s="10" t="s">
        <v>34</v>
      </c>
      <c r="B35" s="138">
        <v>18606</v>
      </c>
      <c r="C35" s="138">
        <v>2758</v>
      </c>
      <c r="D35" s="138">
        <v>30849</v>
      </c>
      <c r="E35" s="138">
        <v>132282</v>
      </c>
      <c r="F35" s="138">
        <v>40033</v>
      </c>
      <c r="G35" s="138">
        <v>0</v>
      </c>
      <c r="H35" s="138">
        <v>0</v>
      </c>
      <c r="I35" s="138">
        <v>35917</v>
      </c>
      <c r="J35" s="138">
        <v>33827</v>
      </c>
      <c r="K35" s="138">
        <v>1726225</v>
      </c>
      <c r="L35" s="138">
        <v>0</v>
      </c>
      <c r="M35" s="138">
        <v>0</v>
      </c>
      <c r="N35" s="138">
        <f t="shared" si="6"/>
        <v>2020497</v>
      </c>
      <c r="O35" s="138">
        <v>107363</v>
      </c>
      <c r="P35" s="138">
        <v>0</v>
      </c>
      <c r="Q35" s="138">
        <v>2822365</v>
      </c>
      <c r="R35" s="138">
        <v>940278</v>
      </c>
      <c r="S35" s="138">
        <f t="shared" si="5"/>
        <v>3870006</v>
      </c>
      <c r="T35" s="138">
        <v>0</v>
      </c>
      <c r="U35" s="138">
        <v>0</v>
      </c>
      <c r="V35" s="138">
        <v>0</v>
      </c>
      <c r="W35" s="138">
        <v>0</v>
      </c>
      <c r="X35" s="138">
        <f t="shared" si="2"/>
        <v>0</v>
      </c>
      <c r="Y35" s="138">
        <v>0</v>
      </c>
      <c r="Z35" s="138">
        <v>0</v>
      </c>
      <c r="AA35" s="138">
        <v>725700</v>
      </c>
      <c r="AB35" s="138">
        <v>0</v>
      </c>
      <c r="AC35" s="138">
        <f t="shared" si="3"/>
        <v>725700</v>
      </c>
    </row>
    <row r="36" spans="1:29" ht="22.5" customHeight="1">
      <c r="A36" s="10" t="s">
        <v>38</v>
      </c>
      <c r="B36" s="138">
        <v>11712</v>
      </c>
      <c r="C36" s="138">
        <v>0</v>
      </c>
      <c r="D36" s="138">
        <v>0</v>
      </c>
      <c r="E36" s="138">
        <v>25144</v>
      </c>
      <c r="F36" s="138">
        <v>43898</v>
      </c>
      <c r="G36" s="138">
        <v>0</v>
      </c>
      <c r="H36" s="138">
        <v>0</v>
      </c>
      <c r="I36" s="138">
        <v>40455</v>
      </c>
      <c r="J36" s="138">
        <v>209962</v>
      </c>
      <c r="K36" s="138">
        <v>213820</v>
      </c>
      <c r="L36" s="138">
        <v>0</v>
      </c>
      <c r="M36" s="138">
        <v>0</v>
      </c>
      <c r="N36" s="138">
        <f t="shared" si="6"/>
        <v>544991</v>
      </c>
      <c r="O36" s="138">
        <v>89011</v>
      </c>
      <c r="P36" s="138">
        <v>0</v>
      </c>
      <c r="Q36" s="138">
        <v>1095421</v>
      </c>
      <c r="R36" s="138">
        <v>279560</v>
      </c>
      <c r="S36" s="138">
        <f t="shared" si="5"/>
        <v>1463992</v>
      </c>
      <c r="T36" s="138">
        <v>1855</v>
      </c>
      <c r="U36" s="138">
        <v>0</v>
      </c>
      <c r="V36" s="138">
        <v>0</v>
      </c>
      <c r="W36" s="138">
        <v>4179</v>
      </c>
      <c r="X36" s="138">
        <f t="shared" si="2"/>
        <v>6034</v>
      </c>
      <c r="Y36" s="138">
        <v>0</v>
      </c>
      <c r="Z36" s="138">
        <v>0</v>
      </c>
      <c r="AA36" s="138">
        <v>0</v>
      </c>
      <c r="AB36" s="138">
        <v>0</v>
      </c>
      <c r="AC36" s="138">
        <f t="shared" si="3"/>
        <v>0</v>
      </c>
    </row>
    <row r="37" spans="1:29" ht="22.5" customHeight="1">
      <c r="A37" s="10" t="s">
        <v>39</v>
      </c>
      <c r="B37" s="138">
        <v>8729</v>
      </c>
      <c r="C37" s="138">
        <v>4998</v>
      </c>
      <c r="D37" s="138">
        <v>5753</v>
      </c>
      <c r="E37" s="138">
        <v>97159</v>
      </c>
      <c r="F37" s="138">
        <v>64286</v>
      </c>
      <c r="G37" s="138">
        <v>0</v>
      </c>
      <c r="H37" s="138">
        <v>0</v>
      </c>
      <c r="I37" s="138">
        <v>54701</v>
      </c>
      <c r="J37" s="138">
        <v>8897</v>
      </c>
      <c r="K37" s="138">
        <v>388809</v>
      </c>
      <c r="L37" s="138">
        <v>0</v>
      </c>
      <c r="M37" s="138">
        <v>0</v>
      </c>
      <c r="N37" s="138">
        <f t="shared" si="6"/>
        <v>633332</v>
      </c>
      <c r="O37" s="138">
        <v>67568</v>
      </c>
      <c r="P37" s="138">
        <v>0</v>
      </c>
      <c r="Q37" s="138">
        <v>99899</v>
      </c>
      <c r="R37" s="138">
        <v>172766</v>
      </c>
      <c r="S37" s="138">
        <f t="shared" si="5"/>
        <v>340233</v>
      </c>
      <c r="T37" s="138">
        <v>0</v>
      </c>
      <c r="U37" s="138">
        <v>0</v>
      </c>
      <c r="V37" s="138">
        <v>291306</v>
      </c>
      <c r="W37" s="138">
        <v>551</v>
      </c>
      <c r="X37" s="138">
        <f t="shared" si="2"/>
        <v>291857</v>
      </c>
      <c r="Y37" s="138">
        <v>0</v>
      </c>
      <c r="Z37" s="138">
        <v>0</v>
      </c>
      <c r="AA37" s="138">
        <v>0</v>
      </c>
      <c r="AB37" s="138">
        <v>0</v>
      </c>
      <c r="AC37" s="138">
        <f t="shared" si="3"/>
        <v>0</v>
      </c>
    </row>
    <row r="38" spans="1:29" ht="22.5" customHeight="1">
      <c r="A38" s="10" t="s">
        <v>134</v>
      </c>
      <c r="B38" s="138">
        <v>16889</v>
      </c>
      <c r="C38" s="138">
        <v>21704</v>
      </c>
      <c r="D38" s="138">
        <v>0</v>
      </c>
      <c r="E38" s="138">
        <v>202395</v>
      </c>
      <c r="F38" s="138">
        <v>117342</v>
      </c>
      <c r="G38" s="138">
        <v>0</v>
      </c>
      <c r="H38" s="138">
        <v>0</v>
      </c>
      <c r="I38" s="138">
        <v>64217</v>
      </c>
      <c r="J38" s="138">
        <v>564601</v>
      </c>
      <c r="K38" s="138">
        <v>6602267</v>
      </c>
      <c r="L38" s="138">
        <v>0</v>
      </c>
      <c r="M38" s="138">
        <v>0</v>
      </c>
      <c r="N38" s="138">
        <f t="shared" si="6"/>
        <v>7589415</v>
      </c>
      <c r="O38" s="138">
        <v>151300</v>
      </c>
      <c r="P38" s="138">
        <v>0</v>
      </c>
      <c r="Q38" s="138">
        <v>3063444</v>
      </c>
      <c r="R38" s="138">
        <v>67303</v>
      </c>
      <c r="S38" s="138">
        <f t="shared" si="5"/>
        <v>3282047</v>
      </c>
      <c r="T38" s="138">
        <v>0</v>
      </c>
      <c r="U38" s="138">
        <v>0</v>
      </c>
      <c r="V38" s="138">
        <v>0</v>
      </c>
      <c r="W38" s="138">
        <v>0</v>
      </c>
      <c r="X38" s="138">
        <f t="shared" si="2"/>
        <v>0</v>
      </c>
      <c r="Y38" s="138">
        <v>0</v>
      </c>
      <c r="Z38" s="138">
        <v>0</v>
      </c>
      <c r="AA38" s="138">
        <v>0</v>
      </c>
      <c r="AB38" s="138">
        <v>0</v>
      </c>
      <c r="AC38" s="138">
        <f t="shared" si="3"/>
        <v>0</v>
      </c>
    </row>
    <row r="39" spans="1:29" ht="22.5" customHeight="1" thickBot="1">
      <c r="A39" s="11" t="s">
        <v>35</v>
      </c>
      <c r="B39" s="190">
        <v>19797</v>
      </c>
      <c r="C39" s="190">
        <v>4816</v>
      </c>
      <c r="D39" s="190">
        <v>13643</v>
      </c>
      <c r="E39" s="190">
        <v>103577</v>
      </c>
      <c r="F39" s="190">
        <v>78576</v>
      </c>
      <c r="G39" s="190">
        <v>0</v>
      </c>
      <c r="H39" s="190">
        <v>0</v>
      </c>
      <c r="I39" s="190">
        <v>43271</v>
      </c>
      <c r="J39" s="190">
        <v>299973</v>
      </c>
      <c r="K39" s="190">
        <v>554924</v>
      </c>
      <c r="L39" s="190">
        <v>0</v>
      </c>
      <c r="M39" s="190">
        <v>0</v>
      </c>
      <c r="N39" s="190">
        <f t="shared" si="6"/>
        <v>1118577</v>
      </c>
      <c r="O39" s="190">
        <v>183872</v>
      </c>
      <c r="P39" s="190">
        <v>35045</v>
      </c>
      <c r="Q39" s="190">
        <v>8304845</v>
      </c>
      <c r="R39" s="190">
        <v>571757</v>
      </c>
      <c r="S39" s="190">
        <f t="shared" si="5"/>
        <v>9095519</v>
      </c>
      <c r="T39" s="190">
        <v>2821</v>
      </c>
      <c r="U39" s="190">
        <v>45735</v>
      </c>
      <c r="V39" s="190">
        <v>22013</v>
      </c>
      <c r="W39" s="190">
        <v>13669</v>
      </c>
      <c r="X39" s="190">
        <f t="shared" si="2"/>
        <v>84238</v>
      </c>
      <c r="Y39" s="190">
        <v>0</v>
      </c>
      <c r="Z39" s="190">
        <v>0</v>
      </c>
      <c r="AA39" s="190">
        <v>0</v>
      </c>
      <c r="AB39" s="190">
        <v>0</v>
      </c>
      <c r="AC39" s="190">
        <f t="shared" si="3"/>
        <v>0</v>
      </c>
    </row>
    <row r="40" spans="1:29" ht="22.5" customHeight="1" thickBot="1">
      <c r="A40" s="12" t="s">
        <v>40</v>
      </c>
      <c r="B40" s="87">
        <f>SUM(B21:B39)</f>
        <v>267478</v>
      </c>
      <c r="C40" s="87">
        <f aca="true" t="shared" si="7" ref="C40:AC40">SUM(C21:C39)</f>
        <v>112456</v>
      </c>
      <c r="D40" s="87">
        <f t="shared" si="7"/>
        <v>112072</v>
      </c>
      <c r="E40" s="87">
        <f t="shared" si="7"/>
        <v>1841405</v>
      </c>
      <c r="F40" s="87">
        <f t="shared" si="7"/>
        <v>1239995</v>
      </c>
      <c r="G40" s="87">
        <f>SUM(G21:G39)</f>
        <v>42481</v>
      </c>
      <c r="H40" s="87">
        <f>SUM(H21:H39)</f>
        <v>0</v>
      </c>
      <c r="I40" s="87">
        <f t="shared" si="7"/>
        <v>778408</v>
      </c>
      <c r="J40" s="87">
        <f t="shared" si="7"/>
        <v>2963371</v>
      </c>
      <c r="K40" s="87">
        <f t="shared" si="7"/>
        <v>25140259</v>
      </c>
      <c r="L40" s="87">
        <f t="shared" si="7"/>
        <v>7995016</v>
      </c>
      <c r="M40" s="87">
        <f t="shared" si="7"/>
        <v>4306234</v>
      </c>
      <c r="N40" s="87">
        <f t="shared" si="7"/>
        <v>44799175</v>
      </c>
      <c r="O40" s="87">
        <f t="shared" si="7"/>
        <v>2976158</v>
      </c>
      <c r="P40" s="87">
        <f t="shared" si="7"/>
        <v>2090383</v>
      </c>
      <c r="Q40" s="87">
        <f t="shared" si="7"/>
        <v>268834325</v>
      </c>
      <c r="R40" s="87">
        <f t="shared" si="7"/>
        <v>72979974</v>
      </c>
      <c r="S40" s="87">
        <f t="shared" si="7"/>
        <v>346880840</v>
      </c>
      <c r="T40" s="87">
        <f t="shared" si="7"/>
        <v>8657</v>
      </c>
      <c r="U40" s="87">
        <f t="shared" si="7"/>
        <v>48644</v>
      </c>
      <c r="V40" s="87">
        <f t="shared" si="7"/>
        <v>411593</v>
      </c>
      <c r="W40" s="87">
        <f t="shared" si="7"/>
        <v>374319</v>
      </c>
      <c r="X40" s="87">
        <f t="shared" si="7"/>
        <v>843213</v>
      </c>
      <c r="Y40" s="87">
        <f t="shared" si="7"/>
        <v>0</v>
      </c>
      <c r="Z40" s="87">
        <f t="shared" si="7"/>
        <v>0</v>
      </c>
      <c r="AA40" s="87">
        <f>SUM(AA21:AA39)</f>
        <v>17431768</v>
      </c>
      <c r="AB40" s="87">
        <f t="shared" si="7"/>
        <v>2316</v>
      </c>
      <c r="AC40" s="87">
        <f t="shared" si="7"/>
        <v>17434084</v>
      </c>
    </row>
    <row r="41" spans="1:29" ht="22.5" customHeight="1" thickTop="1">
      <c r="A41" s="13" t="s">
        <v>41</v>
      </c>
      <c r="B41" s="134">
        <f aca="true" t="shared" si="8" ref="B41:AC41">B40+B20</f>
        <v>807701</v>
      </c>
      <c r="C41" s="134">
        <f t="shared" si="8"/>
        <v>566475</v>
      </c>
      <c r="D41" s="134">
        <f t="shared" si="8"/>
        <v>9285704</v>
      </c>
      <c r="E41" s="134">
        <f t="shared" si="8"/>
        <v>7781422</v>
      </c>
      <c r="F41" s="134">
        <f t="shared" si="8"/>
        <v>5022507</v>
      </c>
      <c r="G41" s="134">
        <f>G40+G20</f>
        <v>42481</v>
      </c>
      <c r="H41" s="134">
        <f>H40+H20</f>
        <v>76654</v>
      </c>
      <c r="I41" s="134">
        <f t="shared" si="8"/>
        <v>2844444</v>
      </c>
      <c r="J41" s="134">
        <f t="shared" si="8"/>
        <v>20103667</v>
      </c>
      <c r="K41" s="134">
        <f t="shared" si="8"/>
        <v>89614333</v>
      </c>
      <c r="L41" s="134">
        <f t="shared" si="8"/>
        <v>17836114</v>
      </c>
      <c r="M41" s="134">
        <f t="shared" si="8"/>
        <v>13127675</v>
      </c>
      <c r="N41" s="134">
        <f t="shared" si="8"/>
        <v>167109177</v>
      </c>
      <c r="O41" s="134">
        <f t="shared" si="8"/>
        <v>15544558</v>
      </c>
      <c r="P41" s="134">
        <f t="shared" si="8"/>
        <v>3839504</v>
      </c>
      <c r="Q41" s="134">
        <f t="shared" si="8"/>
        <v>716435112</v>
      </c>
      <c r="R41" s="134">
        <f t="shared" si="8"/>
        <v>94737995</v>
      </c>
      <c r="S41" s="134">
        <f t="shared" si="8"/>
        <v>830557169</v>
      </c>
      <c r="T41" s="134">
        <f t="shared" si="8"/>
        <v>114673</v>
      </c>
      <c r="U41" s="134">
        <f t="shared" si="8"/>
        <v>77491</v>
      </c>
      <c r="V41" s="134">
        <f t="shared" si="8"/>
        <v>1222269</v>
      </c>
      <c r="W41" s="134">
        <f t="shared" si="8"/>
        <v>794906</v>
      </c>
      <c r="X41" s="134">
        <f t="shared" si="8"/>
        <v>2209339</v>
      </c>
      <c r="Y41" s="134">
        <f t="shared" si="8"/>
        <v>0</v>
      </c>
      <c r="Z41" s="134">
        <f t="shared" si="8"/>
        <v>0</v>
      </c>
      <c r="AA41" s="134">
        <f t="shared" si="8"/>
        <v>70806925</v>
      </c>
      <c r="AB41" s="134">
        <f t="shared" si="8"/>
        <v>429962</v>
      </c>
      <c r="AC41" s="134">
        <f t="shared" si="8"/>
        <v>71236887</v>
      </c>
    </row>
  </sheetData>
  <sheetProtection/>
  <mergeCells count="25">
    <mergeCell ref="Y3:AC3"/>
    <mergeCell ref="V4:V5"/>
    <mergeCell ref="AA4:AA5"/>
    <mergeCell ref="AB4:AB5"/>
    <mergeCell ref="AC4:AC5"/>
    <mergeCell ref="W4:W5"/>
    <mergeCell ref="X4:X5"/>
    <mergeCell ref="Y4:Y5"/>
    <mergeCell ref="E4:E5"/>
    <mergeCell ref="F4:F5"/>
    <mergeCell ref="G4:G5"/>
    <mergeCell ref="I4:I5"/>
    <mergeCell ref="E3:K3"/>
    <mergeCell ref="T3:X3"/>
    <mergeCell ref="H4:H5"/>
    <mergeCell ref="A3:A5"/>
    <mergeCell ref="B3:B5"/>
    <mergeCell ref="C4:C5"/>
    <mergeCell ref="D4:D5"/>
    <mergeCell ref="C3:D3"/>
    <mergeCell ref="Z4:Z5"/>
    <mergeCell ref="J4:J5"/>
    <mergeCell ref="K4:K5"/>
    <mergeCell ref="T4:T5"/>
    <mergeCell ref="U4:U5"/>
  </mergeCells>
  <printOptions horizontalCentered="1" verticalCentered="1"/>
  <pageMargins left="0.5905511811023623" right="0.5905511811023623" top="0.7874015748031497" bottom="0.5905511811023623" header="0.5118110236220472" footer="0.35433070866141736"/>
  <pageSetup fitToHeight="1" fitToWidth="1" horizontalDpi="600" verticalDpi="600" orientation="landscape" paperSize="9" scale="41" r:id="rId1"/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小野寺祥史</cp:lastModifiedBy>
  <cp:lastPrinted>2023-03-30T09:29:13Z</cp:lastPrinted>
  <dcterms:created xsi:type="dcterms:W3CDTF">2001-01-29T01:53:08Z</dcterms:created>
  <dcterms:modified xsi:type="dcterms:W3CDTF">2023-03-30T09:56:47Z</dcterms:modified>
  <cp:category/>
  <cp:version/>
  <cp:contentType/>
  <cp:contentStatus/>
</cp:coreProperties>
</file>